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045" activeTab="0"/>
  </bookViews>
  <sheets>
    <sheet name="装箱资料" sheetId="1" r:id="rId1"/>
    <sheet name="Packing List" sheetId="2" r:id="rId2"/>
  </sheets>
  <definedNames>
    <definedName name="_xlnm.Print_Area" localSheetId="0">'装箱资料'!$A$1:$M$109</definedName>
    <definedName name="_xlnm.Print_Area" localSheetId="1">'Packing List'!$A$3:$J$97</definedName>
  </definedNames>
  <calcPr fullCalcOnLoad="1"/>
</workbook>
</file>

<file path=xl/sharedStrings.xml><?xml version="1.0" encoding="utf-8"?>
<sst xmlns="http://schemas.openxmlformats.org/spreadsheetml/2006/main" count="530" uniqueCount="211">
  <si>
    <r>
      <t xml:space="preserve">DongGuan RenTong </t>
    </r>
    <r>
      <rPr>
        <b/>
        <sz val="10"/>
        <color indexed="10"/>
        <rFont val="宋体"/>
        <family val="0"/>
      </rPr>
      <t>Packing List detail infos</t>
    </r>
  </si>
  <si>
    <t>产品型号</t>
  </si>
  <si>
    <t>包装</t>
  </si>
  <si>
    <t>单重量(g)</t>
  </si>
  <si>
    <t>尺寸CM</t>
  </si>
  <si>
    <t>装箱数量</t>
  </si>
  <si>
    <t>每箱净重(KG)</t>
  </si>
  <si>
    <t>每箱毛重(KG)</t>
  </si>
  <si>
    <t>长(CM)</t>
  </si>
  <si>
    <t>宽(CM)</t>
  </si>
  <si>
    <t>高(CM)</t>
  </si>
  <si>
    <t>CBM(m³）</t>
  </si>
  <si>
    <t>20尺柜</t>
  </si>
  <si>
    <t>40尺柜</t>
  </si>
  <si>
    <t>M6101</t>
  </si>
  <si>
    <t>单装吸塑+纸卡</t>
  </si>
  <si>
    <t>12PCS</t>
  </si>
  <si>
    <t>M6101+SN6001</t>
  </si>
  <si>
    <t>成人套装吸塑+纸卡</t>
  </si>
  <si>
    <t>6套</t>
  </si>
  <si>
    <t>M5201+SN5001</t>
  </si>
  <si>
    <t>儿童套装吸塑+纸卡</t>
  </si>
  <si>
    <t>12套</t>
  </si>
  <si>
    <t>M5101+SN5001</t>
  </si>
  <si>
    <t>M5201+SN5001+硅鞋</t>
  </si>
  <si>
    <t>套装吸塑+纸卡</t>
  </si>
  <si>
    <t>PE袋装</t>
  </si>
  <si>
    <t>24pcs</t>
  </si>
  <si>
    <t>呼吸管包装参考</t>
  </si>
  <si>
    <t>SN5001</t>
  </si>
  <si>
    <t>SN5002</t>
  </si>
  <si>
    <t>SN6001</t>
  </si>
  <si>
    <t>SN6002</t>
  </si>
  <si>
    <t>SN6003</t>
  </si>
  <si>
    <t>SN6003-1</t>
  </si>
  <si>
    <t>SN6004</t>
  </si>
  <si>
    <t>SN6005</t>
  </si>
  <si>
    <t>SN6005-1</t>
  </si>
  <si>
    <t>SN6006</t>
  </si>
  <si>
    <t>SN6007</t>
  </si>
  <si>
    <t>SN6007-1</t>
  </si>
  <si>
    <t>SN6008</t>
  </si>
  <si>
    <t>SN6008-1</t>
  </si>
  <si>
    <t>Sn612</t>
  </si>
  <si>
    <t>Sn619</t>
  </si>
  <si>
    <t>潜水镜包装参考</t>
  </si>
  <si>
    <t xml:space="preserve">M5101 </t>
  </si>
  <si>
    <t>15.6x9.8x7.8</t>
  </si>
  <si>
    <t>M5201</t>
  </si>
  <si>
    <t>15.6x9.6x7.8</t>
  </si>
  <si>
    <t>M5202</t>
  </si>
  <si>
    <t>M5203</t>
  </si>
  <si>
    <t>15.6x9.6x7.9</t>
  </si>
  <si>
    <t>16.5x10.8x8.4</t>
  </si>
  <si>
    <t>M6201</t>
  </si>
  <si>
    <t>16.5x11.4x8.3</t>
  </si>
  <si>
    <t>M6202</t>
  </si>
  <si>
    <t>16.5x10.6x8.8</t>
  </si>
  <si>
    <t>M6203</t>
  </si>
  <si>
    <t>16.5x10.8x8.6</t>
  </si>
  <si>
    <t>M6203A</t>
  </si>
  <si>
    <t>16.5x10.8x10.7</t>
  </si>
  <si>
    <t>M6206</t>
  </si>
  <si>
    <t>16.8x10.5x8.5</t>
  </si>
  <si>
    <t>M6101A</t>
  </si>
  <si>
    <t>脚蹼包装参考</t>
  </si>
  <si>
    <t>F30</t>
  </si>
  <si>
    <t>61X21.5X8.5</t>
  </si>
  <si>
    <t>F31</t>
  </si>
  <si>
    <t>F518</t>
  </si>
  <si>
    <t>S/MD：9-13</t>
  </si>
  <si>
    <t>F618</t>
  </si>
  <si>
    <t>单内箱装</t>
  </si>
  <si>
    <t>40*19*7</t>
  </si>
  <si>
    <t>S/M：4.5-8.5</t>
  </si>
  <si>
    <t>ML/XL：9-13</t>
  </si>
  <si>
    <t>F730</t>
  </si>
  <si>
    <t>61x18.4x9.5</t>
  </si>
  <si>
    <t>S:37-38</t>
  </si>
  <si>
    <t>M:39-40</t>
  </si>
  <si>
    <t>ML:41-42</t>
  </si>
  <si>
    <t>L:43-44</t>
  </si>
  <si>
    <t>XL：45-46</t>
  </si>
  <si>
    <t>F727</t>
  </si>
  <si>
    <t xml:space="preserve">   53x19.8x8</t>
  </si>
  <si>
    <t>XS:36-38</t>
  </si>
  <si>
    <t>S:38-40</t>
  </si>
  <si>
    <t>M:40-42</t>
  </si>
  <si>
    <t>ML:42-44</t>
  </si>
  <si>
    <t>L:44-46</t>
  </si>
  <si>
    <t>F3110</t>
  </si>
  <si>
    <t>61x19.5x8.5</t>
  </si>
  <si>
    <t>36-37</t>
  </si>
  <si>
    <t>38-39</t>
  </si>
  <si>
    <t>40-41</t>
  </si>
  <si>
    <t>42-43</t>
  </si>
  <si>
    <t>44-45</t>
  </si>
  <si>
    <t>F615</t>
  </si>
  <si>
    <t>F616</t>
  </si>
  <si>
    <t>M：39-43/7-10</t>
  </si>
  <si>
    <t>F620</t>
  </si>
  <si>
    <t>M：42-43/9-11</t>
  </si>
  <si>
    <t>泳镜包装参考</t>
  </si>
  <si>
    <t>盒的重量</t>
  </si>
  <si>
    <t>AF-1530</t>
  </si>
  <si>
    <t>AS KJ-1盒</t>
  </si>
  <si>
    <t>59.5*38.5*45</t>
  </si>
  <si>
    <t>KJ-1</t>
  </si>
  <si>
    <t>55.6g</t>
  </si>
  <si>
    <t>AF-153</t>
  </si>
  <si>
    <t>PP KJ-2盒</t>
  </si>
  <si>
    <t>46*39*45.5</t>
  </si>
  <si>
    <t>KJ-2</t>
  </si>
  <si>
    <t>44.6g</t>
  </si>
  <si>
    <t>AF-1538</t>
  </si>
  <si>
    <t>PC K-1盒</t>
  </si>
  <si>
    <t>59*48.6*40.5</t>
  </si>
  <si>
    <t>K-1</t>
  </si>
  <si>
    <t>74g</t>
  </si>
  <si>
    <t>MC-1538</t>
  </si>
  <si>
    <t>AF-68</t>
  </si>
  <si>
    <t>AS K-2盒</t>
  </si>
  <si>
    <t>55*43*54</t>
  </si>
  <si>
    <t>K-2</t>
  </si>
  <si>
    <t>76.4g</t>
  </si>
  <si>
    <t>MC-88</t>
  </si>
  <si>
    <t xml:space="preserve">AS K-2盒 </t>
  </si>
  <si>
    <t>MC-38</t>
  </si>
  <si>
    <t>AF-51</t>
  </si>
  <si>
    <t>53.5*39.5*73.5</t>
  </si>
  <si>
    <t>AF-36</t>
  </si>
  <si>
    <t>MC-36</t>
  </si>
  <si>
    <t>AF-1208</t>
  </si>
  <si>
    <t>PP K-3盒</t>
  </si>
  <si>
    <t>K-3</t>
  </si>
  <si>
    <t>65.8g</t>
  </si>
  <si>
    <t>MC-1530</t>
  </si>
  <si>
    <t>AS K-3盒</t>
  </si>
  <si>
    <t>AF-2920</t>
  </si>
  <si>
    <t>MC-2901</t>
  </si>
  <si>
    <t xml:space="preserve">AS+PP 
K-4盒 </t>
  </si>
  <si>
    <t>45.5*42*68</t>
  </si>
  <si>
    <t>K-4</t>
  </si>
  <si>
    <t>71.8g</t>
  </si>
  <si>
    <t>MC-72</t>
  </si>
  <si>
    <t>AS K-5盒</t>
  </si>
  <si>
    <t>K-5</t>
  </si>
  <si>
    <t>79.4g</t>
  </si>
  <si>
    <t>MC-81</t>
  </si>
  <si>
    <t>AS K-6盒</t>
  </si>
  <si>
    <t>62.5*42*73.2</t>
  </si>
  <si>
    <t>K-6</t>
  </si>
  <si>
    <t>114g</t>
  </si>
  <si>
    <t>AF-85</t>
  </si>
  <si>
    <t>AS K-7盒</t>
  </si>
  <si>
    <t>65*37*81</t>
  </si>
  <si>
    <t>K-7</t>
  </si>
  <si>
    <t>96.4g</t>
  </si>
  <si>
    <t>MC-98</t>
  </si>
  <si>
    <t>EVA布盒
K-8</t>
  </si>
  <si>
    <t>54*50*54.5</t>
  </si>
  <si>
    <t>K-8</t>
  </si>
  <si>
    <t>45.8g</t>
  </si>
  <si>
    <t>MC-1228</t>
  </si>
  <si>
    <t>EVA布盒
K-9</t>
  </si>
  <si>
    <t>K-9</t>
  </si>
  <si>
    <t>MC-0309</t>
  </si>
  <si>
    <t>AF-45</t>
  </si>
  <si>
    <t>纸盒 K-10</t>
  </si>
  <si>
    <t>60*40*54</t>
  </si>
  <si>
    <t>K-10</t>
  </si>
  <si>
    <t>泳帽</t>
  </si>
  <si>
    <t xml:space="preserve"> </t>
  </si>
  <si>
    <t>小孩款包装参考</t>
  </si>
  <si>
    <r>
      <t xml:space="preserve">呼吸管
</t>
    </r>
    <r>
      <rPr>
        <sz val="10"/>
        <color indexed="10"/>
        <rFont val="宋体"/>
        <family val="0"/>
      </rPr>
      <t>吸塑单装</t>
    </r>
  </si>
  <si>
    <t>48.5x16x3.5</t>
  </si>
  <si>
    <r>
      <t xml:space="preserve">面镜
</t>
    </r>
    <r>
      <rPr>
        <sz val="10"/>
        <color indexed="10"/>
        <rFont val="宋体"/>
        <family val="0"/>
      </rPr>
      <t>吸塑单装</t>
    </r>
  </si>
  <si>
    <t>25x11x20.5</t>
  </si>
  <si>
    <r>
      <t xml:space="preserve">镜+管
</t>
    </r>
    <r>
      <rPr>
        <sz val="10"/>
        <color indexed="10"/>
        <rFont val="宋体"/>
        <family val="0"/>
      </rPr>
      <t>吸塑套装</t>
    </r>
  </si>
  <si>
    <t>48x25x12</t>
  </si>
  <si>
    <r>
      <t xml:space="preserve">镜+管
</t>
    </r>
    <r>
      <rPr>
        <sz val="10"/>
        <color indexed="10"/>
        <rFont val="宋体"/>
        <family val="0"/>
      </rPr>
      <t>PE袋套装</t>
    </r>
  </si>
  <si>
    <t>36.8x9.8x7.8</t>
  </si>
  <si>
    <r>
      <t>镜+管+鞋</t>
    </r>
    <r>
      <rPr>
        <sz val="10"/>
        <color indexed="10"/>
        <rFont val="宋体"/>
        <family val="0"/>
      </rPr>
      <t>吸塑套装</t>
    </r>
  </si>
  <si>
    <t>45.5x23x9.3</t>
  </si>
  <si>
    <t>成人款包装参考</t>
  </si>
  <si>
    <t>50.5x16x3.5</t>
  </si>
  <si>
    <r>
      <t xml:space="preserve">面镜
</t>
    </r>
    <r>
      <rPr>
        <sz val="10"/>
        <color indexed="10"/>
        <rFont val="宋体"/>
        <family val="0"/>
      </rPr>
      <t>PP盒单装</t>
    </r>
  </si>
  <si>
    <t>19x11.6x9.5</t>
  </si>
  <si>
    <t>44.7x10.8x8.4</t>
  </si>
  <si>
    <t>成人款三件套包装参考</t>
  </si>
  <si>
    <t>网袋装</t>
  </si>
  <si>
    <t>70x34x15</t>
  </si>
  <si>
    <t>全面罩 包装参考</t>
  </si>
  <si>
    <t>PE袋</t>
  </si>
  <si>
    <t>28x20x12</t>
  </si>
  <si>
    <t>56*45*40</t>
  </si>
  <si>
    <t>单独内箱</t>
  </si>
  <si>
    <t>PVC吸塑</t>
  </si>
  <si>
    <t>35x25.5x13</t>
  </si>
  <si>
    <t>全面罩+脚蹼</t>
  </si>
  <si>
    <t>42*20*18</t>
  </si>
  <si>
    <t>007 PP盒</t>
  </si>
  <si>
    <t>36x22x12.5</t>
  </si>
  <si>
    <t>Model No.</t>
  </si>
  <si>
    <t>Package</t>
  </si>
  <si>
    <t>Weight(g)</t>
  </si>
  <si>
    <t>Size (CM)</t>
  </si>
  <si>
    <t>S:38-39</t>
  </si>
  <si>
    <t>M:40-41</t>
  </si>
  <si>
    <t>ML:42-43</t>
  </si>
  <si>
    <t>L:44-45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</si>
</sst>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HK$&quot;* #,##0.00_);_(&quot;HK$&quot;* \(#,##0.00\);_(&quot;HK$&quot;* &quot;-&quot;??_);_(@_)"/>
    <numFmt numFmtId="178" formatCode="_(* #,##0_);_(* \(#,##0\);_(* &quot;-&quot;_);_(@_)"/>
    <numFmt numFmtId="179" formatCode="_(&quot;HK$&quot;* #,##0_);_(&quot;HK$&quot;* \(#,##0\);_(&quot;HK$&quot;* &quot;-&quot;_);_(@_)"/>
    <numFmt numFmtId="180" formatCode="0.00_);[Red]\(0.00\)"/>
    <numFmt numFmtId="181" formatCode="0.00_ "/>
    <numFmt numFmtId="182" formatCode="0_ "/>
  </numFmts>
  <fonts count="32">
    <font>
      <sz val="12"/>
      <name val="新細明體"/>
      <family val="0"/>
    </font>
    <font>
      <sz val="12"/>
      <name val="宋体"/>
      <family val="0"/>
    </font>
    <font>
      <sz val="16"/>
      <name val="新細明體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新細明體"/>
      <family val="0"/>
    </font>
    <font>
      <sz val="11"/>
      <color indexed="8"/>
      <name val="Czcionka tekstu podstawowego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新細明體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新細明體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/>
      <protection/>
    </xf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81" fontId="30" fillId="0" borderId="10" xfId="0" applyNumberFormat="1" applyFont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81" fontId="30" fillId="0" borderId="18" xfId="0" applyNumberFormat="1" applyFont="1" applyBorder="1" applyAlignment="1">
      <alignment horizontal="center" vertical="center"/>
    </xf>
    <xf numFmtId="180" fontId="30" fillId="0" borderId="18" xfId="0" applyNumberFormat="1" applyFont="1" applyBorder="1" applyAlignment="1">
      <alignment horizontal="center" vertical="center"/>
    </xf>
    <xf numFmtId="0" fontId="30" fillId="24" borderId="17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4" fillId="24" borderId="23" xfId="0" applyFont="1" applyFill="1" applyBorder="1" applyAlignment="1">
      <alignment horizontal="left" vertical="center"/>
    </xf>
    <xf numFmtId="182" fontId="30" fillId="0" borderId="10" xfId="0" applyNumberFormat="1" applyFont="1" applyBorder="1" applyAlignment="1">
      <alignment horizontal="center" vertical="center"/>
    </xf>
    <xf numFmtId="182" fontId="30" fillId="0" borderId="18" xfId="0" applyNumberFormat="1" applyFont="1" applyBorder="1" applyAlignment="1">
      <alignment horizontal="center" vertical="center"/>
    </xf>
    <xf numFmtId="182" fontId="30" fillId="0" borderId="11" xfId="0" applyNumberFormat="1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0" fillId="24" borderId="20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182" fontId="30" fillId="0" borderId="19" xfId="0" applyNumberFormat="1" applyFont="1" applyBorder="1" applyAlignment="1">
      <alignment horizontal="center" vertical="center"/>
    </xf>
    <xf numFmtId="182" fontId="30" fillId="0" borderId="24" xfId="0" applyNumberFormat="1" applyFont="1" applyBorder="1" applyAlignment="1">
      <alignment horizontal="center" vertical="center"/>
    </xf>
    <xf numFmtId="182" fontId="30" fillId="0" borderId="2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center" vertical="center"/>
    </xf>
    <xf numFmtId="181" fontId="30" fillId="24" borderId="10" xfId="0" applyNumberFormat="1" applyFont="1" applyFill="1" applyBorder="1" applyAlignment="1">
      <alignment horizontal="center" vertical="center"/>
    </xf>
    <xf numFmtId="180" fontId="30" fillId="24" borderId="10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5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center" vertical="center"/>
    </xf>
    <xf numFmtId="181" fontId="30" fillId="25" borderId="10" xfId="0" applyNumberFormat="1" applyFont="1" applyFill="1" applyBorder="1" applyAlignment="1">
      <alignment horizontal="center" vertical="center"/>
    </xf>
    <xf numFmtId="180" fontId="30" fillId="25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82" fontId="30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30" fillId="25" borderId="10" xfId="0" applyNumberFormat="1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66</xdr:row>
      <xdr:rowOff>9525</xdr:rowOff>
    </xdr:from>
    <xdr:to>
      <xdr:col>17</xdr:col>
      <xdr:colOff>514350</xdr:colOff>
      <xdr:row>71</xdr:row>
      <xdr:rowOff>161925</xdr:rowOff>
    </xdr:to>
    <xdr:pic>
      <xdr:nvPicPr>
        <xdr:cNvPr id="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8754725"/>
          <a:ext cx="2533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71</xdr:row>
      <xdr:rowOff>228600</xdr:rowOff>
    </xdr:from>
    <xdr:to>
      <xdr:col>17</xdr:col>
      <xdr:colOff>390525</xdr:colOff>
      <xdr:row>78</xdr:row>
      <xdr:rowOff>295275</xdr:rowOff>
    </xdr:to>
    <xdr:pic>
      <xdr:nvPicPr>
        <xdr:cNvPr id="2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20545425"/>
          <a:ext cx="2428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</xdr:row>
      <xdr:rowOff>47625</xdr:rowOff>
    </xdr:from>
    <xdr:to>
      <xdr:col>15</xdr:col>
      <xdr:colOff>800100</xdr:colOff>
      <xdr:row>10</xdr:row>
      <xdr:rowOff>123825</xdr:rowOff>
    </xdr:to>
    <xdr:pic>
      <xdr:nvPicPr>
        <xdr:cNvPr id="3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43815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40</xdr:row>
      <xdr:rowOff>295275</xdr:rowOff>
    </xdr:from>
    <xdr:to>
      <xdr:col>18</xdr:col>
      <xdr:colOff>200025</xdr:colOff>
      <xdr:row>42</xdr:row>
      <xdr:rowOff>104775</xdr:rowOff>
    </xdr:to>
    <xdr:pic>
      <xdr:nvPicPr>
        <xdr:cNvPr id="4" name="Picture 380"/>
        <xdr:cNvPicPr preferRelativeResize="1">
          <a:picLocks noChangeAspect="1"/>
        </xdr:cNvPicPr>
      </xdr:nvPicPr>
      <xdr:blipFill>
        <a:blip r:embed="rId4"/>
        <a:srcRect l="7435" t="33283" b="16050"/>
        <a:stretch>
          <a:fillRect/>
        </a:stretch>
      </xdr:blipFill>
      <xdr:spPr>
        <a:xfrm>
          <a:off x="9458325" y="10868025"/>
          <a:ext cx="3676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11</xdr:row>
      <xdr:rowOff>28575</xdr:rowOff>
    </xdr:from>
    <xdr:to>
      <xdr:col>25</xdr:col>
      <xdr:colOff>28575</xdr:colOff>
      <xdr:row>19</xdr:row>
      <xdr:rowOff>85725</xdr:rowOff>
    </xdr:to>
    <xdr:pic>
      <xdr:nvPicPr>
        <xdr:cNvPr id="5" name="Picture 3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01175" y="1571625"/>
          <a:ext cx="83629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pane ySplit="9" topLeftCell="A10" activePane="bottomLeft" state="frozen"/>
      <selection pane="bottomLeft" activeCell="Q23" sqref="Q23"/>
    </sheetView>
  </sheetViews>
  <sheetFormatPr defaultColWidth="9.00390625" defaultRowHeight="16.5"/>
  <cols>
    <col min="1" max="1" width="8.50390625" style="0" customWidth="1"/>
    <col min="2" max="3" width="8.25390625" style="0" customWidth="1"/>
    <col min="4" max="4" width="14.625" style="0" customWidth="1"/>
    <col min="5" max="5" width="8.50390625" style="0" customWidth="1"/>
    <col min="6" max="6" width="11.25390625" style="0" customWidth="1"/>
    <col min="7" max="7" width="12.00390625" style="0" customWidth="1"/>
    <col min="8" max="10" width="9.00390625" style="0" customWidth="1"/>
    <col min="11" max="11" width="7.50390625" style="4" customWidth="1"/>
    <col min="12" max="12" width="7.25390625" style="0" customWidth="1"/>
    <col min="13" max="13" width="8.00390625" style="0" customWidth="1"/>
    <col min="14" max="14" width="8.25390625" style="0" customWidth="1"/>
    <col min="15" max="15" width="10.25390625" style="0" customWidth="1"/>
    <col min="16" max="16" width="10.875" style="0" customWidth="1"/>
    <col min="18" max="18" width="10.25390625" style="0" customWidth="1"/>
  </cols>
  <sheetData>
    <row r="1" spans="1:13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.75" customHeight="1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31" t="s">
        <v>11</v>
      </c>
      <c r="L3" s="32" t="s">
        <v>12</v>
      </c>
      <c r="M3" s="32" t="s">
        <v>13</v>
      </c>
    </row>
    <row r="4" spans="1:13" ht="96.75" customHeight="1" hidden="1">
      <c r="A4" s="6" t="s">
        <v>14</v>
      </c>
      <c r="B4" s="7" t="s">
        <v>15</v>
      </c>
      <c r="C4" s="7"/>
      <c r="D4" s="7"/>
      <c r="E4" s="6" t="s">
        <v>16</v>
      </c>
      <c r="F4" s="6">
        <v>3.45</v>
      </c>
      <c r="G4" s="6">
        <v>4.2</v>
      </c>
      <c r="H4" s="6">
        <v>48</v>
      </c>
      <c r="I4" s="6">
        <v>43</v>
      </c>
      <c r="J4" s="6">
        <v>19.5</v>
      </c>
      <c r="K4" s="33">
        <f aca="true" t="shared" si="0" ref="K4:K8">H4*I4*J4/1000000</f>
        <v>0.040248</v>
      </c>
      <c r="L4" s="34">
        <f aca="true" t="shared" si="1" ref="L4:L8">28/K4</f>
        <v>695.6867421983701</v>
      </c>
      <c r="M4" s="34">
        <f aca="true" t="shared" si="2" ref="M4:M8">54/K4</f>
        <v>1341.6815742397139</v>
      </c>
    </row>
    <row r="5" spans="1:13" ht="96.75" customHeight="1" hidden="1">
      <c r="A5" s="6" t="s">
        <v>17</v>
      </c>
      <c r="B5" s="7" t="s">
        <v>18</v>
      </c>
      <c r="C5" s="7"/>
      <c r="D5" s="7"/>
      <c r="E5" s="6" t="s">
        <v>19</v>
      </c>
      <c r="F5" s="6">
        <v>3.4</v>
      </c>
      <c r="G5" s="6">
        <v>4.1</v>
      </c>
      <c r="H5" s="6">
        <v>52</v>
      </c>
      <c r="I5" s="6">
        <v>39</v>
      </c>
      <c r="J5" s="6">
        <v>24</v>
      </c>
      <c r="K5" s="33">
        <f t="shared" si="0"/>
        <v>0.048672</v>
      </c>
      <c r="L5" s="34">
        <f t="shared" si="1"/>
        <v>575.2794214332675</v>
      </c>
      <c r="M5" s="34">
        <f t="shared" si="2"/>
        <v>1109.4674556213017</v>
      </c>
    </row>
    <row r="6" spans="1:13" ht="96.75" customHeight="1" hidden="1">
      <c r="A6" s="6" t="s">
        <v>20</v>
      </c>
      <c r="B6" s="7" t="s">
        <v>21</v>
      </c>
      <c r="C6" s="7"/>
      <c r="D6" s="7"/>
      <c r="E6" s="6" t="s">
        <v>22</v>
      </c>
      <c r="F6" s="6">
        <v>4.75</v>
      </c>
      <c r="G6" s="6">
        <v>5.25</v>
      </c>
      <c r="H6" s="6">
        <v>43</v>
      </c>
      <c r="I6" s="6">
        <v>28</v>
      </c>
      <c r="J6" s="6">
        <v>50</v>
      </c>
      <c r="K6" s="33">
        <f t="shared" si="0"/>
        <v>0.0602</v>
      </c>
      <c r="L6" s="34">
        <f t="shared" si="1"/>
        <v>465.1162790697675</v>
      </c>
      <c r="M6" s="34">
        <f t="shared" si="2"/>
        <v>897.0099667774086</v>
      </c>
    </row>
    <row r="7" spans="1:13" ht="96.75" customHeight="1" hidden="1">
      <c r="A7" s="9" t="s">
        <v>23</v>
      </c>
      <c r="B7" s="7" t="s">
        <v>18</v>
      </c>
      <c r="C7" s="7"/>
      <c r="D7" s="7"/>
      <c r="E7" s="6" t="s">
        <v>22</v>
      </c>
      <c r="F7" s="6">
        <v>5.16</v>
      </c>
      <c r="G7" s="6">
        <v>5.88</v>
      </c>
      <c r="H7" s="6">
        <v>47.5</v>
      </c>
      <c r="I7" s="6">
        <v>29</v>
      </c>
      <c r="J7" s="6">
        <v>50</v>
      </c>
      <c r="K7" s="33">
        <f t="shared" si="0"/>
        <v>0.068875</v>
      </c>
      <c r="L7" s="34">
        <f t="shared" si="1"/>
        <v>406.53357531760435</v>
      </c>
      <c r="M7" s="34">
        <f t="shared" si="2"/>
        <v>784.0290381125226</v>
      </c>
    </row>
    <row r="8" spans="1:13" ht="96.75" customHeight="1" hidden="1">
      <c r="A8" s="8" t="s">
        <v>24</v>
      </c>
      <c r="B8" s="7" t="s">
        <v>25</v>
      </c>
      <c r="C8" s="7"/>
      <c r="D8" s="7"/>
      <c r="E8" s="6" t="s">
        <v>19</v>
      </c>
      <c r="F8" s="6">
        <v>5.9</v>
      </c>
      <c r="G8" s="6">
        <v>6.7</v>
      </c>
      <c r="H8" s="6">
        <v>56</v>
      </c>
      <c r="I8" s="6">
        <v>45.5</v>
      </c>
      <c r="J8" s="6">
        <v>23</v>
      </c>
      <c r="K8" s="33">
        <f t="shared" si="0"/>
        <v>0.058604</v>
      </c>
      <c r="L8" s="34">
        <f t="shared" si="1"/>
        <v>477.78308647873865</v>
      </c>
      <c r="M8" s="34">
        <f t="shared" si="2"/>
        <v>921.4388096375674</v>
      </c>
    </row>
    <row r="9" spans="1:13" ht="29.25" customHeight="1" hidden="1">
      <c r="A9" s="10" t="s">
        <v>20</v>
      </c>
      <c r="B9" s="11" t="s">
        <v>26</v>
      </c>
      <c r="C9" s="11"/>
      <c r="D9" s="11"/>
      <c r="E9" s="9" t="s">
        <v>27</v>
      </c>
      <c r="F9" s="9">
        <v>7.15</v>
      </c>
      <c r="G9" s="9">
        <v>7.86</v>
      </c>
      <c r="H9" s="9">
        <v>54</v>
      </c>
      <c r="I9" s="9">
        <v>41</v>
      </c>
      <c r="J9" s="9">
        <v>23.5</v>
      </c>
      <c r="K9" s="35">
        <f aca="true" t="shared" si="3" ref="K9:K26">J9*I9*H9/1000000</f>
        <v>0.052029</v>
      </c>
      <c r="L9" s="36">
        <f>25/K9</f>
        <v>480.5012589132984</v>
      </c>
      <c r="M9" s="36">
        <f>65/K9</f>
        <v>1249.3032731745757</v>
      </c>
    </row>
    <row r="10" spans="1:13" ht="29.25" customHeight="1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7"/>
    </row>
    <row r="11" spans="1:13" ht="24.75" customHeight="1">
      <c r="A11" s="14" t="s">
        <v>29</v>
      </c>
      <c r="B11" s="15" t="s">
        <v>26</v>
      </c>
      <c r="C11" s="15">
        <v>115.8</v>
      </c>
      <c r="D11" s="15">
        <v>36.8</v>
      </c>
      <c r="E11" s="14">
        <v>50</v>
      </c>
      <c r="F11" s="16">
        <f aca="true" t="shared" si="4" ref="F11:F26">C11*E11/1000</f>
        <v>5.79</v>
      </c>
      <c r="G11" s="17">
        <f aca="true" t="shared" si="5" ref="G11:G26">F11+0.8</f>
        <v>6.59</v>
      </c>
      <c r="H11" s="14">
        <v>40.5</v>
      </c>
      <c r="I11" s="14">
        <v>43</v>
      </c>
      <c r="J11" s="14">
        <v>26</v>
      </c>
      <c r="K11" s="17">
        <f t="shared" si="3"/>
        <v>0.045279</v>
      </c>
      <c r="L11" s="38">
        <f aca="true" t="shared" si="6" ref="L11:L26">25*E11/K11</f>
        <v>27606.616753903574</v>
      </c>
      <c r="M11" s="38">
        <f aca="true" t="shared" si="7" ref="M11:M26">65*E11/K11</f>
        <v>71777.2035601493</v>
      </c>
    </row>
    <row r="12" spans="1:13" ht="24.75" customHeight="1">
      <c r="A12" s="14" t="s">
        <v>30</v>
      </c>
      <c r="B12" s="15" t="s">
        <v>26</v>
      </c>
      <c r="C12" s="15">
        <v>125.2</v>
      </c>
      <c r="D12" s="15">
        <v>36.8</v>
      </c>
      <c r="E12" s="14">
        <v>50</v>
      </c>
      <c r="F12" s="16">
        <f t="shared" si="4"/>
        <v>6.26</v>
      </c>
      <c r="G12" s="17">
        <f t="shared" si="5"/>
        <v>7.06</v>
      </c>
      <c r="H12" s="14">
        <v>40.5</v>
      </c>
      <c r="I12" s="14">
        <v>43</v>
      </c>
      <c r="J12" s="14">
        <v>26</v>
      </c>
      <c r="K12" s="17">
        <f t="shared" si="3"/>
        <v>0.045279</v>
      </c>
      <c r="L12" s="38">
        <f t="shared" si="6"/>
        <v>27606.616753903574</v>
      </c>
      <c r="M12" s="38">
        <f t="shared" si="7"/>
        <v>71777.2035601493</v>
      </c>
    </row>
    <row r="13" spans="1:13" ht="24.75" customHeight="1">
      <c r="A13" s="14" t="s">
        <v>31</v>
      </c>
      <c r="B13" s="15" t="s">
        <v>26</v>
      </c>
      <c r="C13" s="15">
        <v>179.6</v>
      </c>
      <c r="D13" s="15">
        <v>44.7</v>
      </c>
      <c r="E13" s="14">
        <v>50</v>
      </c>
      <c r="F13" s="16">
        <f t="shared" si="4"/>
        <v>8.98</v>
      </c>
      <c r="G13" s="17">
        <f t="shared" si="5"/>
        <v>9.780000000000001</v>
      </c>
      <c r="H13" s="14">
        <v>48.5</v>
      </c>
      <c r="I13" s="14">
        <v>43</v>
      </c>
      <c r="J13" s="14">
        <v>28</v>
      </c>
      <c r="K13" s="17">
        <f t="shared" si="3"/>
        <v>0.058394</v>
      </c>
      <c r="L13" s="38">
        <f t="shared" si="6"/>
        <v>21406.308867349384</v>
      </c>
      <c r="M13" s="38">
        <f t="shared" si="7"/>
        <v>55656.4030551084</v>
      </c>
    </row>
    <row r="14" spans="1:13" ht="24.75" customHeight="1">
      <c r="A14" s="14" t="s">
        <v>32</v>
      </c>
      <c r="B14" s="15" t="s">
        <v>26</v>
      </c>
      <c r="C14" s="15">
        <v>180.8</v>
      </c>
      <c r="D14" s="15">
        <v>44.2</v>
      </c>
      <c r="E14" s="14">
        <v>50</v>
      </c>
      <c r="F14" s="16">
        <f t="shared" si="4"/>
        <v>9.04</v>
      </c>
      <c r="G14" s="17">
        <f t="shared" si="5"/>
        <v>9.84</v>
      </c>
      <c r="H14" s="14">
        <v>48.5</v>
      </c>
      <c r="I14" s="14">
        <v>43</v>
      </c>
      <c r="J14" s="14">
        <v>28</v>
      </c>
      <c r="K14" s="17">
        <f t="shared" si="3"/>
        <v>0.058394</v>
      </c>
      <c r="L14" s="38">
        <f t="shared" si="6"/>
        <v>21406.308867349384</v>
      </c>
      <c r="M14" s="38">
        <f t="shared" si="7"/>
        <v>55656.4030551084</v>
      </c>
    </row>
    <row r="15" spans="1:13" ht="24.75" customHeight="1">
      <c r="A15" s="14" t="s">
        <v>33</v>
      </c>
      <c r="B15" s="15" t="s">
        <v>26</v>
      </c>
      <c r="C15" s="15">
        <v>164.4</v>
      </c>
      <c r="D15" s="15">
        <v>46.9</v>
      </c>
      <c r="E15" s="14">
        <v>50</v>
      </c>
      <c r="F15" s="16">
        <f t="shared" si="4"/>
        <v>8.22</v>
      </c>
      <c r="G15" s="17">
        <f t="shared" si="5"/>
        <v>9.020000000000001</v>
      </c>
      <c r="H15" s="14">
        <v>48.5</v>
      </c>
      <c r="I15" s="14">
        <v>43</v>
      </c>
      <c r="J15" s="14">
        <v>28</v>
      </c>
      <c r="K15" s="17">
        <f t="shared" si="3"/>
        <v>0.058394</v>
      </c>
      <c r="L15" s="38">
        <f t="shared" si="6"/>
        <v>21406.308867349384</v>
      </c>
      <c r="M15" s="38">
        <f t="shared" si="7"/>
        <v>55656.4030551084</v>
      </c>
    </row>
    <row r="16" spans="1:13" ht="24.75" customHeight="1">
      <c r="A16" s="14" t="s">
        <v>34</v>
      </c>
      <c r="B16" s="15" t="s">
        <v>26</v>
      </c>
      <c r="C16" s="15">
        <v>154.4</v>
      </c>
      <c r="D16" s="15">
        <v>43.8</v>
      </c>
      <c r="E16" s="14">
        <v>50</v>
      </c>
      <c r="F16" s="16">
        <f t="shared" si="4"/>
        <v>7.72</v>
      </c>
      <c r="G16" s="17">
        <f t="shared" si="5"/>
        <v>8.52</v>
      </c>
      <c r="H16" s="14">
        <v>48.5</v>
      </c>
      <c r="I16" s="14">
        <v>43</v>
      </c>
      <c r="J16" s="14">
        <v>28</v>
      </c>
      <c r="K16" s="17">
        <f t="shared" si="3"/>
        <v>0.058394</v>
      </c>
      <c r="L16" s="38">
        <f t="shared" si="6"/>
        <v>21406.308867349384</v>
      </c>
      <c r="M16" s="38">
        <f t="shared" si="7"/>
        <v>55656.4030551084</v>
      </c>
    </row>
    <row r="17" spans="1:13" ht="24.75" customHeight="1">
      <c r="A17" s="14" t="s">
        <v>35</v>
      </c>
      <c r="B17" s="15" t="s">
        <v>26</v>
      </c>
      <c r="C17" s="15">
        <v>180.4</v>
      </c>
      <c r="D17" s="15">
        <v>50</v>
      </c>
      <c r="E17" s="14">
        <v>50</v>
      </c>
      <c r="F17" s="16">
        <f t="shared" si="4"/>
        <v>9.02</v>
      </c>
      <c r="G17" s="17">
        <f t="shared" si="5"/>
        <v>9.82</v>
      </c>
      <c r="H17" s="14">
        <v>48.5</v>
      </c>
      <c r="I17" s="14">
        <v>43</v>
      </c>
      <c r="J17" s="14">
        <v>28</v>
      </c>
      <c r="K17" s="17">
        <f t="shared" si="3"/>
        <v>0.058394</v>
      </c>
      <c r="L17" s="38">
        <f t="shared" si="6"/>
        <v>21406.308867349384</v>
      </c>
      <c r="M17" s="38">
        <f t="shared" si="7"/>
        <v>55656.4030551084</v>
      </c>
    </row>
    <row r="18" spans="1:13" ht="24.75" customHeight="1">
      <c r="A18" s="14" t="s">
        <v>36</v>
      </c>
      <c r="B18" s="15" t="s">
        <v>26</v>
      </c>
      <c r="C18" s="15">
        <v>193.4</v>
      </c>
      <c r="D18" s="15">
        <v>45.3</v>
      </c>
      <c r="E18" s="14">
        <v>50</v>
      </c>
      <c r="F18" s="16">
        <f t="shared" si="4"/>
        <v>9.67</v>
      </c>
      <c r="G18" s="17">
        <f t="shared" si="5"/>
        <v>10.47</v>
      </c>
      <c r="H18" s="14">
        <v>48.5</v>
      </c>
      <c r="I18" s="14">
        <v>43</v>
      </c>
      <c r="J18" s="14">
        <v>28</v>
      </c>
      <c r="K18" s="17">
        <f t="shared" si="3"/>
        <v>0.058394</v>
      </c>
      <c r="L18" s="38">
        <f t="shared" si="6"/>
        <v>21406.308867349384</v>
      </c>
      <c r="M18" s="38">
        <f t="shared" si="7"/>
        <v>55656.4030551084</v>
      </c>
    </row>
    <row r="19" spans="1:13" ht="24.75" customHeight="1">
      <c r="A19" s="14" t="s">
        <v>37</v>
      </c>
      <c r="B19" s="15" t="s">
        <v>26</v>
      </c>
      <c r="C19" s="15">
        <v>202.8</v>
      </c>
      <c r="D19" s="15">
        <v>48</v>
      </c>
      <c r="E19" s="14">
        <v>50</v>
      </c>
      <c r="F19" s="16">
        <f t="shared" si="4"/>
        <v>10.14</v>
      </c>
      <c r="G19" s="17">
        <f t="shared" si="5"/>
        <v>10.940000000000001</v>
      </c>
      <c r="H19" s="14">
        <v>48.5</v>
      </c>
      <c r="I19" s="14">
        <v>43</v>
      </c>
      <c r="J19" s="14">
        <v>28</v>
      </c>
      <c r="K19" s="17">
        <f t="shared" si="3"/>
        <v>0.058394</v>
      </c>
      <c r="L19" s="38">
        <f t="shared" si="6"/>
        <v>21406.308867349384</v>
      </c>
      <c r="M19" s="38">
        <f t="shared" si="7"/>
        <v>55656.4030551084</v>
      </c>
    </row>
    <row r="20" spans="1:13" ht="24.75" customHeight="1">
      <c r="A20" s="14" t="s">
        <v>38</v>
      </c>
      <c r="B20" s="15" t="s">
        <v>26</v>
      </c>
      <c r="C20" s="15">
        <v>150.8</v>
      </c>
      <c r="D20" s="15">
        <v>47</v>
      </c>
      <c r="E20" s="14">
        <v>50</v>
      </c>
      <c r="F20" s="16">
        <f t="shared" si="4"/>
        <v>7.540000000000001</v>
      </c>
      <c r="G20" s="17">
        <f t="shared" si="5"/>
        <v>8.340000000000002</v>
      </c>
      <c r="H20" s="14">
        <v>48.5</v>
      </c>
      <c r="I20" s="14">
        <v>43</v>
      </c>
      <c r="J20" s="14">
        <v>28</v>
      </c>
      <c r="K20" s="17">
        <f t="shared" si="3"/>
        <v>0.058394</v>
      </c>
      <c r="L20" s="38">
        <f t="shared" si="6"/>
        <v>21406.308867349384</v>
      </c>
      <c r="M20" s="38">
        <f t="shared" si="7"/>
        <v>55656.4030551084</v>
      </c>
    </row>
    <row r="21" spans="1:13" ht="24.75" customHeight="1">
      <c r="A21" s="14" t="s">
        <v>39</v>
      </c>
      <c r="B21" s="15" t="s">
        <v>26</v>
      </c>
      <c r="C21" s="15">
        <v>164.2</v>
      </c>
      <c r="D21" s="15">
        <v>49</v>
      </c>
      <c r="E21" s="14">
        <v>50</v>
      </c>
      <c r="F21" s="16">
        <f t="shared" si="4"/>
        <v>8.21</v>
      </c>
      <c r="G21" s="17">
        <f t="shared" si="5"/>
        <v>9.010000000000002</v>
      </c>
      <c r="H21" s="14">
        <v>48.5</v>
      </c>
      <c r="I21" s="14">
        <v>43</v>
      </c>
      <c r="J21" s="14">
        <v>28</v>
      </c>
      <c r="K21" s="17">
        <f t="shared" si="3"/>
        <v>0.058394</v>
      </c>
      <c r="L21" s="38">
        <f t="shared" si="6"/>
        <v>21406.308867349384</v>
      </c>
      <c r="M21" s="38">
        <f t="shared" si="7"/>
        <v>55656.4030551084</v>
      </c>
    </row>
    <row r="22" spans="1:13" ht="24.75" customHeight="1">
      <c r="A22" s="14" t="s">
        <v>40</v>
      </c>
      <c r="B22" s="15" t="s">
        <v>26</v>
      </c>
      <c r="C22" s="15">
        <v>155.8</v>
      </c>
      <c r="D22" s="15">
        <v>44.3</v>
      </c>
      <c r="E22" s="14">
        <v>50</v>
      </c>
      <c r="F22" s="16">
        <f t="shared" si="4"/>
        <v>7.790000000000001</v>
      </c>
      <c r="G22" s="17">
        <f t="shared" si="5"/>
        <v>8.590000000000002</v>
      </c>
      <c r="H22" s="14">
        <v>48.5</v>
      </c>
      <c r="I22" s="14">
        <v>43</v>
      </c>
      <c r="J22" s="14">
        <v>28</v>
      </c>
      <c r="K22" s="17">
        <f t="shared" si="3"/>
        <v>0.058394</v>
      </c>
      <c r="L22" s="38">
        <f t="shared" si="6"/>
        <v>21406.308867349384</v>
      </c>
      <c r="M22" s="38">
        <f t="shared" si="7"/>
        <v>55656.4030551084</v>
      </c>
    </row>
    <row r="23" spans="1:13" ht="24.75" customHeight="1">
      <c r="A23" s="14" t="s">
        <v>41</v>
      </c>
      <c r="B23" s="15" t="s">
        <v>26</v>
      </c>
      <c r="C23" s="15">
        <v>217.2</v>
      </c>
      <c r="D23" s="15">
        <v>51.3</v>
      </c>
      <c r="E23" s="14">
        <v>50</v>
      </c>
      <c r="F23" s="16">
        <f t="shared" si="4"/>
        <v>10.86</v>
      </c>
      <c r="G23" s="17">
        <f t="shared" si="5"/>
        <v>11.66</v>
      </c>
      <c r="H23" s="14">
        <v>48.5</v>
      </c>
      <c r="I23" s="14">
        <v>43</v>
      </c>
      <c r="J23" s="14">
        <v>28</v>
      </c>
      <c r="K23" s="17">
        <f t="shared" si="3"/>
        <v>0.058394</v>
      </c>
      <c r="L23" s="38">
        <f t="shared" si="6"/>
        <v>21406.308867349384</v>
      </c>
      <c r="M23" s="38">
        <f t="shared" si="7"/>
        <v>55656.4030551084</v>
      </c>
    </row>
    <row r="24" spans="1:13" ht="24.75" customHeight="1">
      <c r="A24" s="14" t="s">
        <v>42</v>
      </c>
      <c r="B24" s="15" t="s">
        <v>26</v>
      </c>
      <c r="C24" s="15">
        <v>209.2</v>
      </c>
      <c r="D24" s="15">
        <v>46.3</v>
      </c>
      <c r="E24" s="14">
        <v>50</v>
      </c>
      <c r="F24" s="16">
        <f t="shared" si="4"/>
        <v>10.46</v>
      </c>
      <c r="G24" s="17">
        <f t="shared" si="5"/>
        <v>11.260000000000002</v>
      </c>
      <c r="H24" s="14">
        <v>48.5</v>
      </c>
      <c r="I24" s="14">
        <v>43</v>
      </c>
      <c r="J24" s="14">
        <v>28</v>
      </c>
      <c r="K24" s="17">
        <f t="shared" si="3"/>
        <v>0.058394</v>
      </c>
      <c r="L24" s="38">
        <f t="shared" si="6"/>
        <v>21406.308867349384</v>
      </c>
      <c r="M24" s="38">
        <f t="shared" si="7"/>
        <v>55656.4030551084</v>
      </c>
    </row>
    <row r="25" spans="1:13" ht="24.75" customHeight="1">
      <c r="A25" s="14" t="s">
        <v>43</v>
      </c>
      <c r="B25" s="15" t="s">
        <v>26</v>
      </c>
      <c r="C25" s="15">
        <v>205.2</v>
      </c>
      <c r="D25" s="15">
        <v>48.5</v>
      </c>
      <c r="E25" s="14">
        <v>50</v>
      </c>
      <c r="F25" s="16">
        <f t="shared" si="4"/>
        <v>10.26</v>
      </c>
      <c r="G25" s="17">
        <f t="shared" si="5"/>
        <v>11.06</v>
      </c>
      <c r="H25" s="14">
        <v>48.5</v>
      </c>
      <c r="I25" s="14">
        <v>43</v>
      </c>
      <c r="J25" s="14">
        <v>28</v>
      </c>
      <c r="K25" s="17">
        <f t="shared" si="3"/>
        <v>0.058394</v>
      </c>
      <c r="L25" s="38">
        <f t="shared" si="6"/>
        <v>21406.308867349384</v>
      </c>
      <c r="M25" s="38">
        <f t="shared" si="7"/>
        <v>55656.4030551084</v>
      </c>
    </row>
    <row r="26" spans="1:13" ht="24.75" customHeight="1">
      <c r="A26" s="14" t="s">
        <v>44</v>
      </c>
      <c r="B26" s="15" t="s">
        <v>26</v>
      </c>
      <c r="C26" s="15">
        <v>129.6</v>
      </c>
      <c r="D26" s="15">
        <v>40</v>
      </c>
      <c r="E26" s="14">
        <v>50</v>
      </c>
      <c r="F26" s="16">
        <f t="shared" si="4"/>
        <v>6.48</v>
      </c>
      <c r="G26" s="17">
        <f t="shared" si="5"/>
        <v>7.28</v>
      </c>
      <c r="H26" s="14">
        <v>48.5</v>
      </c>
      <c r="I26" s="14">
        <v>43</v>
      </c>
      <c r="J26" s="14">
        <v>28</v>
      </c>
      <c r="K26" s="17">
        <f t="shared" si="3"/>
        <v>0.058394</v>
      </c>
      <c r="L26" s="38">
        <f t="shared" si="6"/>
        <v>21406.308867349384</v>
      </c>
      <c r="M26" s="38">
        <f t="shared" si="7"/>
        <v>55656.4030551084</v>
      </c>
    </row>
    <row r="27" spans="1:13" ht="18" customHeight="1">
      <c r="A27" s="18"/>
      <c r="B27" s="19"/>
      <c r="C27" s="19"/>
      <c r="D27" s="19"/>
      <c r="E27" s="19"/>
      <c r="F27" s="20"/>
      <c r="G27" s="21"/>
      <c r="H27" s="19"/>
      <c r="I27" s="19"/>
      <c r="J27" s="19"/>
      <c r="K27" s="21"/>
      <c r="L27" s="39"/>
      <c r="M27" s="40"/>
    </row>
    <row r="28" spans="1:13" ht="24.75" customHeight="1">
      <c r="A28" s="22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1"/>
    </row>
    <row r="29" spans="1:13" ht="24.75" customHeight="1">
      <c r="A29" s="14" t="s">
        <v>46</v>
      </c>
      <c r="B29" s="15" t="s">
        <v>26</v>
      </c>
      <c r="C29" s="15">
        <v>170</v>
      </c>
      <c r="D29" s="15" t="s">
        <v>47</v>
      </c>
      <c r="E29" s="14">
        <v>50</v>
      </c>
      <c r="F29" s="16">
        <f aca="true" t="shared" si="8" ref="F29:F45">C29*E29/1000</f>
        <v>8.5</v>
      </c>
      <c r="G29" s="17">
        <f aca="true" t="shared" si="9" ref="G29:G45">F29+0.8</f>
        <v>9.3</v>
      </c>
      <c r="H29" s="14">
        <v>41</v>
      </c>
      <c r="I29" s="14">
        <v>35</v>
      </c>
      <c r="J29" s="14">
        <v>54</v>
      </c>
      <c r="K29" s="17">
        <f>I29*J29*H29/1000000</f>
        <v>0.07749</v>
      </c>
      <c r="L29" s="38">
        <f aca="true" t="shared" si="10" ref="L29:L39">25*E29/K29</f>
        <v>16131.1136920893</v>
      </c>
      <c r="M29" s="38">
        <f aca="true" t="shared" si="11" ref="M29:M39">65*E29/K29</f>
        <v>41940.89559943218</v>
      </c>
    </row>
    <row r="30" spans="1:13" ht="24.75" customHeight="1">
      <c r="A30" s="14" t="s">
        <v>48</v>
      </c>
      <c r="B30" s="15" t="s">
        <v>26</v>
      </c>
      <c r="C30" s="15">
        <v>166.6</v>
      </c>
      <c r="D30" s="15" t="s">
        <v>49</v>
      </c>
      <c r="E30" s="14">
        <v>50</v>
      </c>
      <c r="F30" s="16">
        <f t="shared" si="8"/>
        <v>8.33</v>
      </c>
      <c r="G30" s="17">
        <f t="shared" si="9"/>
        <v>9.13</v>
      </c>
      <c r="H30" s="14">
        <v>41</v>
      </c>
      <c r="I30" s="14">
        <v>35</v>
      </c>
      <c r="J30" s="14">
        <v>54</v>
      </c>
      <c r="K30" s="17">
        <f>H30*I30*J30/1000000</f>
        <v>0.07749</v>
      </c>
      <c r="L30" s="38">
        <f>25*E29/K30</f>
        <v>16131.1136920893</v>
      </c>
      <c r="M30" s="38">
        <f>65*E29/K30</f>
        <v>41940.89559943218</v>
      </c>
    </row>
    <row r="31" spans="1:13" ht="24.75" customHeight="1">
      <c r="A31" s="14" t="s">
        <v>50</v>
      </c>
      <c r="B31" s="15" t="s">
        <v>26</v>
      </c>
      <c r="C31" s="15">
        <v>172.2</v>
      </c>
      <c r="D31" s="15" t="s">
        <v>47</v>
      </c>
      <c r="E31" s="14">
        <v>50</v>
      </c>
      <c r="F31" s="16">
        <f t="shared" si="8"/>
        <v>8.61</v>
      </c>
      <c r="G31" s="17">
        <f t="shared" si="9"/>
        <v>9.41</v>
      </c>
      <c r="H31" s="14">
        <v>41</v>
      </c>
      <c r="I31" s="14">
        <v>35</v>
      </c>
      <c r="J31" s="14">
        <v>54</v>
      </c>
      <c r="K31" s="17">
        <f aca="true" t="shared" si="12" ref="K31:K39">J31*I31*H31/1000000</f>
        <v>0.07749</v>
      </c>
      <c r="L31" s="38">
        <f t="shared" si="10"/>
        <v>16131.1136920893</v>
      </c>
      <c r="M31" s="38">
        <f t="shared" si="11"/>
        <v>41940.89559943218</v>
      </c>
    </row>
    <row r="32" spans="1:13" ht="24.75" customHeight="1">
      <c r="A32" s="14" t="s">
        <v>51</v>
      </c>
      <c r="B32" s="15" t="s">
        <v>26</v>
      </c>
      <c r="C32" s="15">
        <v>166</v>
      </c>
      <c r="D32" s="15" t="s">
        <v>52</v>
      </c>
      <c r="E32" s="14">
        <v>50</v>
      </c>
      <c r="F32" s="16">
        <f t="shared" si="8"/>
        <v>8.3</v>
      </c>
      <c r="G32" s="17">
        <f t="shared" si="9"/>
        <v>9.100000000000001</v>
      </c>
      <c r="H32" s="14">
        <v>41</v>
      </c>
      <c r="I32" s="14">
        <v>35</v>
      </c>
      <c r="J32" s="14">
        <v>54</v>
      </c>
      <c r="K32" s="17">
        <f t="shared" si="12"/>
        <v>0.07749</v>
      </c>
      <c r="L32" s="38">
        <f t="shared" si="10"/>
        <v>16131.1136920893</v>
      </c>
      <c r="M32" s="38">
        <f t="shared" si="11"/>
        <v>41940.89559943218</v>
      </c>
    </row>
    <row r="33" spans="1:13" ht="24.75" customHeight="1">
      <c r="A33" s="14" t="s">
        <v>14</v>
      </c>
      <c r="B33" s="15" t="s">
        <v>26</v>
      </c>
      <c r="C33" s="15">
        <v>221.6</v>
      </c>
      <c r="D33" s="15" t="s">
        <v>53</v>
      </c>
      <c r="E33" s="14">
        <v>50</v>
      </c>
      <c r="F33" s="16">
        <f t="shared" si="8"/>
        <v>11.08</v>
      </c>
      <c r="G33" s="17">
        <f t="shared" si="9"/>
        <v>11.88</v>
      </c>
      <c r="H33" s="14">
        <v>41</v>
      </c>
      <c r="I33" s="14">
        <v>35</v>
      </c>
      <c r="J33" s="14">
        <v>54</v>
      </c>
      <c r="K33" s="17">
        <f t="shared" si="12"/>
        <v>0.07749</v>
      </c>
      <c r="L33" s="38">
        <f t="shared" si="10"/>
        <v>16131.1136920893</v>
      </c>
      <c r="M33" s="38">
        <f t="shared" si="11"/>
        <v>41940.89559943218</v>
      </c>
    </row>
    <row r="34" spans="1:13" ht="24.75" customHeight="1">
      <c r="A34" s="14" t="s">
        <v>54</v>
      </c>
      <c r="B34" s="15" t="s">
        <v>26</v>
      </c>
      <c r="C34" s="15">
        <v>207.4</v>
      </c>
      <c r="D34" s="15" t="s">
        <v>55</v>
      </c>
      <c r="E34" s="14">
        <v>50</v>
      </c>
      <c r="F34" s="16">
        <f t="shared" si="8"/>
        <v>10.37</v>
      </c>
      <c r="G34" s="17">
        <f t="shared" si="9"/>
        <v>11.17</v>
      </c>
      <c r="H34" s="14">
        <v>41</v>
      </c>
      <c r="I34" s="14">
        <v>35</v>
      </c>
      <c r="J34" s="14">
        <v>54</v>
      </c>
      <c r="K34" s="17">
        <f t="shared" si="12"/>
        <v>0.07749</v>
      </c>
      <c r="L34" s="38">
        <f t="shared" si="10"/>
        <v>16131.1136920893</v>
      </c>
      <c r="M34" s="38">
        <f t="shared" si="11"/>
        <v>41940.89559943218</v>
      </c>
    </row>
    <row r="35" spans="1:13" ht="24.75" customHeight="1">
      <c r="A35" s="14" t="s">
        <v>56</v>
      </c>
      <c r="B35" s="15" t="s">
        <v>26</v>
      </c>
      <c r="C35" s="15">
        <v>213.4</v>
      </c>
      <c r="D35" s="15" t="s">
        <v>57</v>
      </c>
      <c r="E35" s="14">
        <v>50</v>
      </c>
      <c r="F35" s="16">
        <f t="shared" si="8"/>
        <v>10.67</v>
      </c>
      <c r="G35" s="17">
        <f t="shared" si="9"/>
        <v>11.47</v>
      </c>
      <c r="H35" s="14">
        <v>41</v>
      </c>
      <c r="I35" s="14">
        <v>35</v>
      </c>
      <c r="J35" s="14">
        <v>54</v>
      </c>
      <c r="K35" s="17">
        <f t="shared" si="12"/>
        <v>0.07749</v>
      </c>
      <c r="L35" s="38">
        <f t="shared" si="10"/>
        <v>16131.1136920893</v>
      </c>
      <c r="M35" s="38">
        <f t="shared" si="11"/>
        <v>41940.89559943218</v>
      </c>
    </row>
    <row r="36" spans="1:13" ht="24.75" customHeight="1">
      <c r="A36" s="14" t="s">
        <v>58</v>
      </c>
      <c r="B36" s="15" t="s">
        <v>26</v>
      </c>
      <c r="C36" s="15">
        <v>218</v>
      </c>
      <c r="D36" s="15" t="s">
        <v>59</v>
      </c>
      <c r="E36" s="14">
        <v>50</v>
      </c>
      <c r="F36" s="16">
        <f t="shared" si="8"/>
        <v>10.9</v>
      </c>
      <c r="G36" s="17">
        <f t="shared" si="9"/>
        <v>11.700000000000001</v>
      </c>
      <c r="H36" s="14">
        <v>41</v>
      </c>
      <c r="I36" s="14">
        <v>35</v>
      </c>
      <c r="J36" s="14">
        <v>54</v>
      </c>
      <c r="K36" s="17">
        <f t="shared" si="12"/>
        <v>0.07749</v>
      </c>
      <c r="L36" s="38">
        <f t="shared" si="10"/>
        <v>16131.1136920893</v>
      </c>
      <c r="M36" s="38">
        <f t="shared" si="11"/>
        <v>41940.89559943218</v>
      </c>
    </row>
    <row r="37" spans="1:13" ht="24.75" customHeight="1">
      <c r="A37" s="14" t="s">
        <v>60</v>
      </c>
      <c r="B37" s="15" t="s">
        <v>26</v>
      </c>
      <c r="C37" s="15">
        <v>226</v>
      </c>
      <c r="D37" s="15" t="s">
        <v>61</v>
      </c>
      <c r="E37" s="14">
        <v>50</v>
      </c>
      <c r="F37" s="16">
        <f t="shared" si="8"/>
        <v>11.3</v>
      </c>
      <c r="G37" s="17">
        <f t="shared" si="9"/>
        <v>12.100000000000001</v>
      </c>
      <c r="H37" s="14">
        <v>41</v>
      </c>
      <c r="I37" s="14">
        <v>35</v>
      </c>
      <c r="J37" s="14">
        <v>54</v>
      </c>
      <c r="K37" s="17">
        <f t="shared" si="12"/>
        <v>0.07749</v>
      </c>
      <c r="L37" s="38">
        <f t="shared" si="10"/>
        <v>16131.1136920893</v>
      </c>
      <c r="M37" s="38">
        <f t="shared" si="11"/>
        <v>41940.89559943218</v>
      </c>
    </row>
    <row r="38" spans="1:13" ht="24.75" customHeight="1">
      <c r="A38" s="14" t="s">
        <v>62</v>
      </c>
      <c r="B38" s="15" t="s">
        <v>26</v>
      </c>
      <c r="C38" s="15">
        <v>142.4</v>
      </c>
      <c r="D38" s="15" t="s">
        <v>63</v>
      </c>
      <c r="E38" s="14">
        <v>50</v>
      </c>
      <c r="F38" s="16">
        <f t="shared" si="8"/>
        <v>7.12</v>
      </c>
      <c r="G38" s="17">
        <f t="shared" si="9"/>
        <v>7.92</v>
      </c>
      <c r="H38" s="14">
        <v>41</v>
      </c>
      <c r="I38" s="14">
        <v>35</v>
      </c>
      <c r="J38" s="14">
        <v>54</v>
      </c>
      <c r="K38" s="17">
        <f t="shared" si="12"/>
        <v>0.07749</v>
      </c>
      <c r="L38" s="38">
        <f t="shared" si="10"/>
        <v>16131.1136920893</v>
      </c>
      <c r="M38" s="38">
        <f t="shared" si="11"/>
        <v>41940.89559943218</v>
      </c>
    </row>
    <row r="39" spans="1:13" ht="24.75" customHeight="1">
      <c r="A39" s="14" t="s">
        <v>64</v>
      </c>
      <c r="B39" s="15" t="s">
        <v>26</v>
      </c>
      <c r="C39" s="15">
        <v>223.2</v>
      </c>
      <c r="D39" s="15" t="s">
        <v>53</v>
      </c>
      <c r="E39" s="14">
        <v>50</v>
      </c>
      <c r="F39" s="16">
        <f t="shared" si="8"/>
        <v>11.16</v>
      </c>
      <c r="G39" s="17">
        <f t="shared" si="9"/>
        <v>11.96</v>
      </c>
      <c r="H39" s="14">
        <v>41</v>
      </c>
      <c r="I39" s="14">
        <v>35</v>
      </c>
      <c r="J39" s="14">
        <v>54</v>
      </c>
      <c r="K39" s="17">
        <f t="shared" si="12"/>
        <v>0.07749</v>
      </c>
      <c r="L39" s="38">
        <f t="shared" si="10"/>
        <v>16131.1136920893</v>
      </c>
      <c r="M39" s="38">
        <f t="shared" si="11"/>
        <v>41940.89559943218</v>
      </c>
    </row>
    <row r="40" spans="1:13" ht="24.75" customHeight="1">
      <c r="A40" s="14"/>
      <c r="B40" s="15"/>
      <c r="C40" s="15"/>
      <c r="D40" s="15"/>
      <c r="E40" s="14"/>
      <c r="F40" s="16"/>
      <c r="G40" s="17"/>
      <c r="H40" s="14"/>
      <c r="I40" s="14"/>
      <c r="J40" s="14"/>
      <c r="K40" s="17"/>
      <c r="L40" s="38"/>
      <c r="M40" s="38"/>
    </row>
    <row r="41" spans="1:13" ht="24.75" customHeight="1">
      <c r="A41" s="22" t="s">
        <v>65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1"/>
    </row>
    <row r="42" spans="1:13" ht="24.75" customHeight="1">
      <c r="A42" s="14" t="s">
        <v>66</v>
      </c>
      <c r="B42" s="15" t="s">
        <v>26</v>
      </c>
      <c r="C42" s="15">
        <v>1720</v>
      </c>
      <c r="D42" s="15" t="s">
        <v>67</v>
      </c>
      <c r="E42" s="14">
        <v>6</v>
      </c>
      <c r="F42" s="16">
        <f aca="true" t="shared" si="13" ref="F42:F48">C42*E42/1000</f>
        <v>10.32</v>
      </c>
      <c r="G42" s="17">
        <f aca="true" t="shared" si="14" ref="G42:G48">F42+0.8</f>
        <v>11.120000000000001</v>
      </c>
      <c r="H42" s="14">
        <v>68</v>
      </c>
      <c r="I42" s="14">
        <v>66</v>
      </c>
      <c r="J42" s="14">
        <v>24</v>
      </c>
      <c r="K42" s="17">
        <f aca="true" t="shared" si="15" ref="K42:K48">J42*I42*H42/1000000</f>
        <v>0.107712</v>
      </c>
      <c r="L42" s="38">
        <f aca="true" t="shared" si="16" ref="L42:L48">25*E42/K42</f>
        <v>1392.602495543672</v>
      </c>
      <c r="M42" s="38">
        <f aca="true" t="shared" si="17" ref="M42:M48">65*E42/K42</f>
        <v>3620.766488413547</v>
      </c>
    </row>
    <row r="43" spans="1:13" ht="24.75" customHeight="1">
      <c r="A43" s="14" t="s">
        <v>68</v>
      </c>
      <c r="B43" s="15" t="s">
        <v>26</v>
      </c>
      <c r="C43" s="15">
        <v>2740</v>
      </c>
      <c r="D43" s="15"/>
      <c r="E43" s="14"/>
      <c r="F43" s="16"/>
      <c r="G43" s="17"/>
      <c r="H43" s="14"/>
      <c r="I43" s="14"/>
      <c r="J43" s="14"/>
      <c r="K43" s="17">
        <f t="shared" si="15"/>
        <v>0</v>
      </c>
      <c r="L43" s="38" t="e">
        <f t="shared" si="16"/>
        <v>#DIV/0!</v>
      </c>
      <c r="M43" s="38" t="e">
        <f t="shared" si="17"/>
        <v>#DIV/0!</v>
      </c>
    </row>
    <row r="44" spans="1:18" ht="24.75" customHeight="1">
      <c r="A44" s="14" t="s">
        <v>69</v>
      </c>
      <c r="B44" s="15" t="s">
        <v>26</v>
      </c>
      <c r="C44" s="15">
        <v>520</v>
      </c>
      <c r="D44" s="15"/>
      <c r="E44" s="14"/>
      <c r="F44" s="16"/>
      <c r="G44" s="17"/>
      <c r="H44" s="14"/>
      <c r="I44" s="14"/>
      <c r="J44" s="14"/>
      <c r="K44" s="17">
        <f t="shared" si="15"/>
        <v>0</v>
      </c>
      <c r="L44" s="38" t="e">
        <f t="shared" si="16"/>
        <v>#DIV/0!</v>
      </c>
      <c r="M44" s="38" t="e">
        <f t="shared" si="17"/>
        <v>#DIV/0!</v>
      </c>
      <c r="N44" s="75" t="s">
        <v>70</v>
      </c>
      <c r="O44" s="76"/>
      <c r="P44" s="77"/>
      <c r="Q44" s="77"/>
      <c r="R44" s="77"/>
    </row>
    <row r="45" spans="1:18" ht="24.75" customHeight="1">
      <c r="A45" s="14" t="s">
        <v>71</v>
      </c>
      <c r="B45" s="15" t="s">
        <v>72</v>
      </c>
      <c r="C45" s="15">
        <v>760</v>
      </c>
      <c r="D45" s="15" t="s">
        <v>73</v>
      </c>
      <c r="E45" s="14">
        <v>20</v>
      </c>
      <c r="F45" s="16"/>
      <c r="G45" s="17">
        <v>18</v>
      </c>
      <c r="H45" s="14">
        <v>44</v>
      </c>
      <c r="I45" s="14">
        <v>40</v>
      </c>
      <c r="J45" s="14">
        <v>55</v>
      </c>
      <c r="K45" s="17">
        <f t="shared" si="15"/>
        <v>0.0968</v>
      </c>
      <c r="L45" s="38">
        <f t="shared" si="16"/>
        <v>5165.289256198347</v>
      </c>
      <c r="M45" s="38">
        <f t="shared" si="17"/>
        <v>13429.752066115703</v>
      </c>
      <c r="N45" s="75" t="s">
        <v>74</v>
      </c>
      <c r="O45" s="75" t="s">
        <v>75</v>
      </c>
      <c r="P45" s="77"/>
      <c r="Q45" s="77"/>
      <c r="R45" s="77"/>
    </row>
    <row r="46" spans="1:18" ht="24.75" customHeight="1">
      <c r="A46" s="14" t="s">
        <v>76</v>
      </c>
      <c r="B46" s="15" t="s">
        <v>26</v>
      </c>
      <c r="C46" s="15">
        <v>1280</v>
      </c>
      <c r="D46" s="15" t="s">
        <v>77</v>
      </c>
      <c r="E46" s="14">
        <v>12</v>
      </c>
      <c r="F46" s="16">
        <f t="shared" si="13"/>
        <v>15.36</v>
      </c>
      <c r="G46" s="17">
        <f t="shared" si="14"/>
        <v>16.16</v>
      </c>
      <c r="H46" s="14">
        <v>65</v>
      </c>
      <c r="I46" s="14">
        <v>40</v>
      </c>
      <c r="J46" s="14">
        <v>39</v>
      </c>
      <c r="K46" s="17">
        <f t="shared" si="15"/>
        <v>0.1014</v>
      </c>
      <c r="L46" s="38">
        <f t="shared" si="16"/>
        <v>2958.5798816568044</v>
      </c>
      <c r="M46" s="38">
        <f t="shared" si="17"/>
        <v>7692.307692307692</v>
      </c>
      <c r="N46" s="78" t="s">
        <v>78</v>
      </c>
      <c r="O46" s="78" t="s">
        <v>79</v>
      </c>
      <c r="P46" s="78" t="s">
        <v>80</v>
      </c>
      <c r="Q46" s="78" t="s">
        <v>81</v>
      </c>
      <c r="R46" s="75" t="s">
        <v>82</v>
      </c>
    </row>
    <row r="47" spans="1:18" s="2" customFormat="1" ht="24.75" customHeight="1">
      <c r="A47" s="14" t="s">
        <v>83</v>
      </c>
      <c r="B47" s="15" t="s">
        <v>26</v>
      </c>
      <c r="C47" s="15">
        <v>1000</v>
      </c>
      <c r="D47" s="15" t="s">
        <v>84</v>
      </c>
      <c r="E47" s="14">
        <v>6</v>
      </c>
      <c r="F47" s="16">
        <f t="shared" si="13"/>
        <v>6</v>
      </c>
      <c r="G47" s="17">
        <f t="shared" si="14"/>
        <v>6.8</v>
      </c>
      <c r="H47" s="14">
        <v>60</v>
      </c>
      <c r="I47" s="14">
        <v>57</v>
      </c>
      <c r="J47" s="14">
        <v>22</v>
      </c>
      <c r="K47" s="17">
        <f t="shared" si="15"/>
        <v>0.07524</v>
      </c>
      <c r="L47" s="38">
        <f t="shared" si="16"/>
        <v>1993.6204146730463</v>
      </c>
      <c r="M47" s="38">
        <f t="shared" si="17"/>
        <v>5183.41307814992</v>
      </c>
      <c r="N47" s="78" t="s">
        <v>85</v>
      </c>
      <c r="O47" s="6" t="s">
        <v>86</v>
      </c>
      <c r="P47" s="6" t="s">
        <v>87</v>
      </c>
      <c r="Q47" s="6" t="s">
        <v>88</v>
      </c>
      <c r="R47" s="6" t="s">
        <v>89</v>
      </c>
    </row>
    <row r="48" spans="1:18" ht="24.75" customHeight="1">
      <c r="A48" s="14" t="s">
        <v>90</v>
      </c>
      <c r="B48" s="15" t="s">
        <v>26</v>
      </c>
      <c r="C48" s="15">
        <v>1000</v>
      </c>
      <c r="D48" s="15" t="s">
        <v>91</v>
      </c>
      <c r="E48" s="14">
        <v>16</v>
      </c>
      <c r="F48" s="16">
        <f t="shared" si="13"/>
        <v>16</v>
      </c>
      <c r="G48" s="17">
        <f t="shared" si="14"/>
        <v>16.8</v>
      </c>
      <c r="H48" s="14">
        <v>57</v>
      </c>
      <c r="I48" s="14">
        <v>16</v>
      </c>
      <c r="J48" s="14">
        <v>37</v>
      </c>
      <c r="K48" s="17">
        <f t="shared" si="15"/>
        <v>0.033744</v>
      </c>
      <c r="L48" s="38">
        <f t="shared" si="16"/>
        <v>11853.959222380274</v>
      </c>
      <c r="M48" s="38">
        <f t="shared" si="17"/>
        <v>30820.29397818871</v>
      </c>
      <c r="N48" s="78" t="s">
        <v>92</v>
      </c>
      <c r="O48" s="6" t="s">
        <v>93</v>
      </c>
      <c r="P48" s="6" t="s">
        <v>94</v>
      </c>
      <c r="Q48" s="6" t="s">
        <v>95</v>
      </c>
      <c r="R48" s="82" t="s">
        <v>96</v>
      </c>
    </row>
    <row r="49" spans="1:18" ht="24.75" customHeight="1">
      <c r="A49" s="24" t="s">
        <v>97</v>
      </c>
      <c r="B49" s="15" t="s">
        <v>26</v>
      </c>
      <c r="C49" s="25">
        <v>1060</v>
      </c>
      <c r="D49" s="25"/>
      <c r="E49" s="24"/>
      <c r="F49" s="16"/>
      <c r="G49" s="17"/>
      <c r="H49" s="24">
        <v>59</v>
      </c>
      <c r="I49" s="24">
        <v>22</v>
      </c>
      <c r="J49" s="24">
        <v>7</v>
      </c>
      <c r="K49" s="17">
        <v>0.009</v>
      </c>
      <c r="L49" s="38"/>
      <c r="M49" s="38"/>
      <c r="N49" s="79"/>
      <c r="O49" s="80"/>
      <c r="P49" s="80"/>
      <c r="Q49" s="80"/>
      <c r="R49" s="77"/>
    </row>
    <row r="50" spans="1:18" ht="24.75" customHeight="1">
      <c r="A50" s="24" t="s">
        <v>98</v>
      </c>
      <c r="B50" s="15" t="s">
        <v>26</v>
      </c>
      <c r="C50" s="25">
        <v>900</v>
      </c>
      <c r="D50" s="25"/>
      <c r="E50" s="24"/>
      <c r="F50" s="16"/>
      <c r="G50" s="17"/>
      <c r="H50" s="24">
        <v>54</v>
      </c>
      <c r="I50" s="24">
        <v>20</v>
      </c>
      <c r="J50" s="24">
        <v>7</v>
      </c>
      <c r="K50" s="17">
        <v>0.007</v>
      </c>
      <c r="L50" s="38"/>
      <c r="M50" s="38"/>
      <c r="N50" s="79" t="s">
        <v>99</v>
      </c>
      <c r="O50" s="80"/>
      <c r="P50" s="80"/>
      <c r="Q50" s="80"/>
      <c r="R50" s="77"/>
    </row>
    <row r="51" spans="1:18" ht="24.75" customHeight="1">
      <c r="A51" s="24" t="s">
        <v>100</v>
      </c>
      <c r="B51" s="25" t="s">
        <v>26</v>
      </c>
      <c r="C51" s="25">
        <v>1140</v>
      </c>
      <c r="D51" s="25"/>
      <c r="E51" s="24"/>
      <c r="F51" s="16"/>
      <c r="G51" s="17"/>
      <c r="H51" s="24"/>
      <c r="I51" s="24"/>
      <c r="J51" s="24"/>
      <c r="K51" s="17"/>
      <c r="L51" s="38"/>
      <c r="M51" s="38"/>
      <c r="N51" s="79" t="s">
        <v>101</v>
      </c>
      <c r="O51" s="80"/>
      <c r="P51" s="80"/>
      <c r="Q51" s="80"/>
      <c r="R51" s="77"/>
    </row>
    <row r="52" spans="1:17" ht="24.75" customHeight="1">
      <c r="A52" s="26" t="s">
        <v>102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3"/>
      <c r="N52" s="81" t="s">
        <v>103</v>
      </c>
      <c r="O52" s="42"/>
      <c r="P52" s="42"/>
      <c r="Q52" s="42"/>
    </row>
    <row r="53" spans="1:17" ht="24.75" customHeight="1">
      <c r="A53" s="28" t="s">
        <v>104</v>
      </c>
      <c r="B53" s="29" t="s">
        <v>105</v>
      </c>
      <c r="C53" s="15">
        <v>117.2</v>
      </c>
      <c r="D53" s="15" t="s">
        <v>106</v>
      </c>
      <c r="E53" s="14">
        <v>144</v>
      </c>
      <c r="F53" s="16">
        <v>16.08</v>
      </c>
      <c r="G53" s="30">
        <v>16.88</v>
      </c>
      <c r="H53" s="17">
        <v>18.5</v>
      </c>
      <c r="I53" s="14">
        <v>5.5</v>
      </c>
      <c r="J53" s="14">
        <v>4</v>
      </c>
      <c r="K53" s="17"/>
      <c r="L53" s="38"/>
      <c r="M53" s="38" t="s">
        <v>107</v>
      </c>
      <c r="N53" s="44" t="s">
        <v>108</v>
      </c>
      <c r="O53" s="42"/>
      <c r="P53" s="42"/>
      <c r="Q53" s="42"/>
    </row>
    <row r="54" spans="1:17" ht="24.75" customHeight="1">
      <c r="A54" s="28" t="s">
        <v>109</v>
      </c>
      <c r="B54" s="29" t="s">
        <v>110</v>
      </c>
      <c r="C54" s="15">
        <v>83.2</v>
      </c>
      <c r="D54" s="15" t="s">
        <v>111</v>
      </c>
      <c r="E54" s="14">
        <v>144</v>
      </c>
      <c r="F54" s="16">
        <v>11.18</v>
      </c>
      <c r="G54" s="17">
        <v>11.98</v>
      </c>
      <c r="H54" s="14">
        <v>18.5</v>
      </c>
      <c r="I54" s="14">
        <v>5</v>
      </c>
      <c r="J54" s="14">
        <v>4</v>
      </c>
      <c r="K54" s="17"/>
      <c r="L54" s="38"/>
      <c r="M54" s="38" t="s">
        <v>112</v>
      </c>
      <c r="N54" s="44" t="s">
        <v>113</v>
      </c>
      <c r="O54" s="42"/>
      <c r="P54" s="42"/>
      <c r="Q54" s="42"/>
    </row>
    <row r="55" spans="1:17" ht="24.75" customHeight="1">
      <c r="A55" s="28" t="s">
        <v>114</v>
      </c>
      <c r="B55" s="29" t="s">
        <v>115</v>
      </c>
      <c r="C55" s="15">
        <v>118.8</v>
      </c>
      <c r="D55" s="15" t="s">
        <v>116</v>
      </c>
      <c r="E55" s="14">
        <v>144</v>
      </c>
      <c r="F55" s="16">
        <v>16.25</v>
      </c>
      <c r="G55" s="17">
        <v>17.05</v>
      </c>
      <c r="H55" s="14">
        <v>18</v>
      </c>
      <c r="I55" s="14">
        <v>6</v>
      </c>
      <c r="J55" s="14">
        <v>6</v>
      </c>
      <c r="K55" s="17"/>
      <c r="L55" s="38"/>
      <c r="M55" s="38" t="s">
        <v>117</v>
      </c>
      <c r="N55" s="44" t="s">
        <v>118</v>
      </c>
      <c r="O55" s="42"/>
      <c r="P55" s="42"/>
      <c r="Q55" s="42"/>
    </row>
    <row r="56" spans="1:17" ht="24.75" customHeight="1">
      <c r="A56" s="28" t="s">
        <v>119</v>
      </c>
      <c r="B56" s="29" t="s">
        <v>115</v>
      </c>
      <c r="C56" s="15">
        <v>118.4</v>
      </c>
      <c r="D56" s="15" t="s">
        <v>116</v>
      </c>
      <c r="E56" s="14">
        <v>144</v>
      </c>
      <c r="F56" s="16">
        <v>16.25</v>
      </c>
      <c r="G56" s="17">
        <v>17.05</v>
      </c>
      <c r="H56" s="14">
        <v>18</v>
      </c>
      <c r="I56" s="14">
        <v>6</v>
      </c>
      <c r="J56" s="14">
        <v>6</v>
      </c>
      <c r="K56" s="17"/>
      <c r="L56" s="38"/>
      <c r="M56" s="38" t="s">
        <v>117</v>
      </c>
      <c r="N56" s="44" t="s">
        <v>118</v>
      </c>
      <c r="O56" s="42"/>
      <c r="P56" s="42"/>
      <c r="Q56" s="42"/>
    </row>
    <row r="57" spans="1:17" ht="24.75" customHeight="1">
      <c r="A57" s="28" t="s">
        <v>120</v>
      </c>
      <c r="B57" s="29" t="s">
        <v>121</v>
      </c>
      <c r="C57" s="15">
        <v>123.8</v>
      </c>
      <c r="D57" s="15" t="s">
        <v>122</v>
      </c>
      <c r="E57" s="14">
        <v>144</v>
      </c>
      <c r="F57" s="16">
        <v>17.03</v>
      </c>
      <c r="G57" s="17">
        <v>17.83</v>
      </c>
      <c r="H57" s="14">
        <v>20.5</v>
      </c>
      <c r="I57" s="14">
        <v>6</v>
      </c>
      <c r="J57" s="14">
        <v>5</v>
      </c>
      <c r="K57" s="17"/>
      <c r="L57" s="38"/>
      <c r="M57" s="45" t="s">
        <v>123</v>
      </c>
      <c r="N57" s="44" t="s">
        <v>124</v>
      </c>
      <c r="O57" s="42"/>
      <c r="P57" s="42"/>
      <c r="Q57" s="42"/>
    </row>
    <row r="58" spans="1:17" ht="24.75" customHeight="1">
      <c r="A58" s="28" t="s">
        <v>125</v>
      </c>
      <c r="B58" s="29" t="s">
        <v>126</v>
      </c>
      <c r="C58" s="15">
        <v>138.8</v>
      </c>
      <c r="D58" s="15" t="s">
        <v>122</v>
      </c>
      <c r="E58" s="14">
        <v>144</v>
      </c>
      <c r="F58" s="16">
        <v>19.2</v>
      </c>
      <c r="G58" s="17">
        <v>20</v>
      </c>
      <c r="H58" s="14">
        <v>20.5</v>
      </c>
      <c r="I58" s="14">
        <v>6</v>
      </c>
      <c r="J58" s="14">
        <v>5</v>
      </c>
      <c r="K58" s="17"/>
      <c r="L58" s="38"/>
      <c r="M58" s="46"/>
      <c r="N58" s="44"/>
      <c r="O58" s="42"/>
      <c r="P58" s="42"/>
      <c r="Q58" s="42"/>
    </row>
    <row r="59" spans="1:17" ht="24.75" customHeight="1">
      <c r="A59" s="28" t="s">
        <v>127</v>
      </c>
      <c r="B59" s="29" t="s">
        <v>121</v>
      </c>
      <c r="C59" s="15">
        <v>144.6</v>
      </c>
      <c r="D59" s="15" t="s">
        <v>122</v>
      </c>
      <c r="E59" s="14">
        <v>144</v>
      </c>
      <c r="F59" s="16">
        <v>20.02</v>
      </c>
      <c r="G59" s="17">
        <v>20.82</v>
      </c>
      <c r="H59" s="14">
        <v>20.5</v>
      </c>
      <c r="I59" s="14">
        <v>6</v>
      </c>
      <c r="J59" s="14">
        <v>5</v>
      </c>
      <c r="K59" s="17"/>
      <c r="L59" s="38"/>
      <c r="M59" s="46"/>
      <c r="N59" s="44"/>
      <c r="O59" s="42"/>
      <c r="P59" s="42"/>
      <c r="Q59" s="42"/>
    </row>
    <row r="60" spans="1:17" ht="24.75" customHeight="1">
      <c r="A60" s="28" t="s">
        <v>128</v>
      </c>
      <c r="B60" s="29" t="s">
        <v>126</v>
      </c>
      <c r="C60" s="15">
        <v>125.6</v>
      </c>
      <c r="D60" s="15" t="s">
        <v>129</v>
      </c>
      <c r="E60" s="14">
        <v>144</v>
      </c>
      <c r="F60" s="16">
        <v>17.29</v>
      </c>
      <c r="G60" s="17">
        <v>18.0864</v>
      </c>
      <c r="H60" s="14">
        <v>20.5</v>
      </c>
      <c r="I60" s="14">
        <v>6</v>
      </c>
      <c r="J60" s="14">
        <v>5</v>
      </c>
      <c r="K60" s="17"/>
      <c r="L60" s="38"/>
      <c r="M60" s="46"/>
      <c r="N60" s="44"/>
      <c r="O60" s="42"/>
      <c r="P60" s="42"/>
      <c r="Q60" s="42"/>
    </row>
    <row r="61" spans="1:17" ht="24.75" customHeight="1">
      <c r="A61" s="28" t="s">
        <v>130</v>
      </c>
      <c r="B61" s="29" t="s">
        <v>121</v>
      </c>
      <c r="C61" s="15">
        <v>139</v>
      </c>
      <c r="D61" s="15" t="s">
        <v>122</v>
      </c>
      <c r="E61" s="14">
        <v>144</v>
      </c>
      <c r="F61" s="16">
        <v>19.22</v>
      </c>
      <c r="G61" s="17">
        <v>20.02</v>
      </c>
      <c r="H61" s="14">
        <v>20.5</v>
      </c>
      <c r="I61" s="14">
        <v>6</v>
      </c>
      <c r="J61" s="14">
        <v>5</v>
      </c>
      <c r="K61" s="17"/>
      <c r="L61" s="38"/>
      <c r="M61" s="46"/>
      <c r="N61" s="44"/>
      <c r="O61" s="42"/>
      <c r="P61" s="42"/>
      <c r="Q61" s="42"/>
    </row>
    <row r="62" spans="1:17" ht="24.75" customHeight="1">
      <c r="A62" s="28" t="s">
        <v>131</v>
      </c>
      <c r="B62" s="29" t="s">
        <v>121</v>
      </c>
      <c r="C62" s="15">
        <v>138.8</v>
      </c>
      <c r="D62" s="15" t="s">
        <v>122</v>
      </c>
      <c r="E62" s="14">
        <v>144</v>
      </c>
      <c r="F62" s="16">
        <v>19.2</v>
      </c>
      <c r="G62" s="17">
        <v>20</v>
      </c>
      <c r="H62" s="14">
        <v>20.5</v>
      </c>
      <c r="I62" s="14">
        <v>6</v>
      </c>
      <c r="J62" s="14">
        <v>5</v>
      </c>
      <c r="K62" s="17"/>
      <c r="L62" s="38"/>
      <c r="M62" s="47"/>
      <c r="N62" s="44"/>
      <c r="O62" s="42"/>
      <c r="P62" s="42"/>
      <c r="Q62" s="42"/>
    </row>
    <row r="63" spans="1:17" ht="24.75" customHeight="1">
      <c r="A63" s="28" t="s">
        <v>132</v>
      </c>
      <c r="B63" s="29" t="s">
        <v>133</v>
      </c>
      <c r="C63" s="15">
        <v>97.6</v>
      </c>
      <c r="D63" s="15" t="s">
        <v>106</v>
      </c>
      <c r="E63" s="14">
        <v>144</v>
      </c>
      <c r="F63" s="16">
        <v>13.25</v>
      </c>
      <c r="G63" s="17">
        <v>14.05</v>
      </c>
      <c r="H63" s="14">
        <v>19.2</v>
      </c>
      <c r="I63" s="14">
        <v>6.5</v>
      </c>
      <c r="J63" s="14">
        <v>4.5</v>
      </c>
      <c r="K63" s="17"/>
      <c r="L63" s="38"/>
      <c r="M63" s="45" t="s">
        <v>134</v>
      </c>
      <c r="N63" s="44" t="s">
        <v>135</v>
      </c>
      <c r="O63" s="42"/>
      <c r="P63" s="42"/>
      <c r="Q63" s="42"/>
    </row>
    <row r="64" spans="1:17" ht="24.75" customHeight="1">
      <c r="A64" s="28" t="s">
        <v>136</v>
      </c>
      <c r="B64" s="29" t="s">
        <v>137</v>
      </c>
      <c r="C64" s="15">
        <v>131.6</v>
      </c>
      <c r="D64" s="15" t="s">
        <v>106</v>
      </c>
      <c r="E64" s="14">
        <v>144</v>
      </c>
      <c r="F64" s="16">
        <v>18.15</v>
      </c>
      <c r="G64" s="17">
        <v>18.95</v>
      </c>
      <c r="H64" s="14">
        <v>19.2</v>
      </c>
      <c r="I64" s="14">
        <v>6.5</v>
      </c>
      <c r="J64" s="14">
        <v>4.5</v>
      </c>
      <c r="K64" s="17"/>
      <c r="L64" s="38"/>
      <c r="M64" s="46"/>
      <c r="N64" s="44"/>
      <c r="O64" s="42"/>
      <c r="P64" s="42"/>
      <c r="Q64" s="42"/>
    </row>
    <row r="65" spans="1:17" ht="24.75" customHeight="1">
      <c r="A65" s="28" t="s">
        <v>138</v>
      </c>
      <c r="B65" s="29" t="s">
        <v>133</v>
      </c>
      <c r="C65" s="15">
        <v>97.6</v>
      </c>
      <c r="D65" s="15" t="s">
        <v>106</v>
      </c>
      <c r="E65" s="14">
        <v>144</v>
      </c>
      <c r="F65" s="16">
        <v>13.25</v>
      </c>
      <c r="G65" s="17">
        <v>14.05</v>
      </c>
      <c r="H65" s="14">
        <v>19.2</v>
      </c>
      <c r="I65" s="14">
        <v>6.5</v>
      </c>
      <c r="J65" s="14">
        <v>4.5</v>
      </c>
      <c r="K65" s="17"/>
      <c r="L65" s="38"/>
      <c r="M65" s="47"/>
      <c r="N65" s="44"/>
      <c r="O65" s="42"/>
      <c r="P65" s="42"/>
      <c r="Q65" s="42"/>
    </row>
    <row r="66" spans="1:17" ht="24.75" customHeight="1">
      <c r="A66" s="28" t="s">
        <v>139</v>
      </c>
      <c r="B66" s="29" t="s">
        <v>140</v>
      </c>
      <c r="C66" s="15">
        <v>130</v>
      </c>
      <c r="D66" s="15" t="s">
        <v>141</v>
      </c>
      <c r="E66" s="14">
        <v>144</v>
      </c>
      <c r="F66" s="16">
        <v>17.92</v>
      </c>
      <c r="G66" s="17">
        <v>18.72</v>
      </c>
      <c r="H66" s="14">
        <v>18</v>
      </c>
      <c r="I66" s="14">
        <v>9.7</v>
      </c>
      <c r="J66" s="14">
        <v>7</v>
      </c>
      <c r="K66" s="17"/>
      <c r="L66" s="38"/>
      <c r="M66" s="38" t="s">
        <v>142</v>
      </c>
      <c r="N66" s="44" t="s">
        <v>143</v>
      </c>
      <c r="O66" s="42"/>
      <c r="P66" s="42"/>
      <c r="Q66" s="42"/>
    </row>
    <row r="67" spans="1:17" ht="24.75" customHeight="1">
      <c r="A67" s="28" t="s">
        <v>144</v>
      </c>
      <c r="B67" s="15" t="s">
        <v>145</v>
      </c>
      <c r="C67" s="15">
        <v>153</v>
      </c>
      <c r="D67" s="15" t="s">
        <v>122</v>
      </c>
      <c r="E67" s="14">
        <v>144</v>
      </c>
      <c r="F67" s="16">
        <v>21.23</v>
      </c>
      <c r="G67" s="17">
        <v>22.03</v>
      </c>
      <c r="H67" s="14">
        <v>21</v>
      </c>
      <c r="I67" s="14">
        <v>6.5</v>
      </c>
      <c r="J67" s="14">
        <v>5.5</v>
      </c>
      <c r="K67" s="17"/>
      <c r="L67" s="38"/>
      <c r="M67" s="38" t="s">
        <v>146</v>
      </c>
      <c r="N67" s="44" t="s">
        <v>147</v>
      </c>
      <c r="O67" s="42"/>
      <c r="P67" s="42"/>
      <c r="Q67" s="42"/>
    </row>
    <row r="68" spans="1:17" ht="24.75" customHeight="1">
      <c r="A68" s="28" t="s">
        <v>148</v>
      </c>
      <c r="B68" s="15" t="s">
        <v>149</v>
      </c>
      <c r="C68" s="15">
        <v>195.8</v>
      </c>
      <c r="D68" s="15" t="s">
        <v>150</v>
      </c>
      <c r="E68" s="14">
        <v>144</v>
      </c>
      <c r="F68" s="16">
        <v>27.4</v>
      </c>
      <c r="G68" s="17">
        <v>28.2</v>
      </c>
      <c r="H68" s="14">
        <v>20</v>
      </c>
      <c r="I68" s="14">
        <v>9.5</v>
      </c>
      <c r="J68" s="14">
        <v>5</v>
      </c>
      <c r="K68" s="17"/>
      <c r="L68" s="38"/>
      <c r="M68" s="38" t="s">
        <v>151</v>
      </c>
      <c r="N68" s="44" t="s">
        <v>152</v>
      </c>
      <c r="O68" s="42"/>
      <c r="P68" s="42"/>
      <c r="Q68" s="42"/>
    </row>
    <row r="69" spans="1:17" ht="24.75" customHeight="1">
      <c r="A69" s="28" t="s">
        <v>153</v>
      </c>
      <c r="B69" s="15" t="s">
        <v>154</v>
      </c>
      <c r="C69" s="15">
        <v>156</v>
      </c>
      <c r="D69" s="15" t="s">
        <v>155</v>
      </c>
      <c r="E69" s="14">
        <v>144</v>
      </c>
      <c r="F69" s="16">
        <v>21.7</v>
      </c>
      <c r="G69" s="17">
        <v>22.5</v>
      </c>
      <c r="H69" s="14">
        <v>17</v>
      </c>
      <c r="I69" s="14">
        <v>8</v>
      </c>
      <c r="J69" s="14">
        <v>7.7</v>
      </c>
      <c r="K69" s="17"/>
      <c r="L69" s="38"/>
      <c r="M69" s="38" t="s">
        <v>156</v>
      </c>
      <c r="N69" s="44" t="s">
        <v>157</v>
      </c>
      <c r="O69" s="42"/>
      <c r="P69" s="42"/>
      <c r="Q69" s="42"/>
    </row>
    <row r="70" spans="1:17" ht="24.75" customHeight="1">
      <c r="A70" s="28" t="s">
        <v>158</v>
      </c>
      <c r="B70" s="29" t="s">
        <v>159</v>
      </c>
      <c r="C70" s="15">
        <v>112.6</v>
      </c>
      <c r="D70" s="15" t="s">
        <v>160</v>
      </c>
      <c r="E70" s="14">
        <v>144</v>
      </c>
      <c r="F70" s="16">
        <v>15.41</v>
      </c>
      <c r="G70" s="17">
        <v>16.21</v>
      </c>
      <c r="H70" s="14">
        <v>16.5</v>
      </c>
      <c r="I70" s="14">
        <v>8.5</v>
      </c>
      <c r="J70" s="14">
        <v>5.8</v>
      </c>
      <c r="K70" s="17"/>
      <c r="L70" s="38"/>
      <c r="M70" s="38" t="s">
        <v>161</v>
      </c>
      <c r="N70" s="44" t="s">
        <v>162</v>
      </c>
      <c r="O70" s="42"/>
      <c r="P70" s="42"/>
      <c r="Q70" s="42"/>
    </row>
    <row r="71" spans="1:17" ht="24.75" customHeight="1">
      <c r="A71" s="28" t="s">
        <v>163</v>
      </c>
      <c r="B71" s="29" t="s">
        <v>164</v>
      </c>
      <c r="C71" s="15">
        <v>116.4</v>
      </c>
      <c r="D71" s="15" t="s">
        <v>129</v>
      </c>
      <c r="E71" s="14">
        <v>144</v>
      </c>
      <c r="F71" s="16">
        <v>15.96</v>
      </c>
      <c r="G71" s="17">
        <v>16.76</v>
      </c>
      <c r="H71" s="14">
        <v>16.5</v>
      </c>
      <c r="I71" s="14">
        <v>8.5</v>
      </c>
      <c r="J71" s="14">
        <v>5.8</v>
      </c>
      <c r="K71" s="17"/>
      <c r="L71" s="38"/>
      <c r="M71" s="45" t="s">
        <v>165</v>
      </c>
      <c r="N71" s="44" t="s">
        <v>108</v>
      </c>
      <c r="O71" s="42"/>
      <c r="P71" s="42"/>
      <c r="Q71" s="42"/>
    </row>
    <row r="72" spans="1:17" ht="24.75" customHeight="1">
      <c r="A72" s="28" t="s">
        <v>166</v>
      </c>
      <c r="B72" s="29" t="s">
        <v>164</v>
      </c>
      <c r="C72" s="15">
        <v>116.4</v>
      </c>
      <c r="D72" s="15" t="s">
        <v>129</v>
      </c>
      <c r="E72" s="14">
        <v>144</v>
      </c>
      <c r="F72" s="16">
        <v>15.96</v>
      </c>
      <c r="G72" s="17">
        <v>16.76</v>
      </c>
      <c r="H72" s="14">
        <v>16.5</v>
      </c>
      <c r="I72" s="14">
        <v>8.5</v>
      </c>
      <c r="J72" s="14">
        <v>5.8</v>
      </c>
      <c r="K72" s="17"/>
      <c r="L72" s="38"/>
      <c r="M72" s="47"/>
      <c r="N72" s="44"/>
      <c r="O72" s="42"/>
      <c r="P72" s="42"/>
      <c r="Q72" s="42"/>
    </row>
    <row r="73" spans="1:17" ht="24.75" customHeight="1">
      <c r="A73" s="28" t="s">
        <v>167</v>
      </c>
      <c r="B73" s="15" t="s">
        <v>168</v>
      </c>
      <c r="C73" s="15">
        <v>78.2</v>
      </c>
      <c r="D73" s="15" t="s">
        <v>169</v>
      </c>
      <c r="E73" s="14">
        <v>144</v>
      </c>
      <c r="F73" s="16">
        <v>10.46</v>
      </c>
      <c r="G73" s="17">
        <v>11.26</v>
      </c>
      <c r="H73" s="14">
        <v>18.5</v>
      </c>
      <c r="I73" s="14">
        <v>6.7</v>
      </c>
      <c r="J73" s="14">
        <v>5.5</v>
      </c>
      <c r="K73" s="17"/>
      <c r="L73" s="38"/>
      <c r="M73" s="38" t="s">
        <v>170</v>
      </c>
      <c r="N73" s="44">
        <v>32.8</v>
      </c>
      <c r="O73" s="42"/>
      <c r="P73" s="42"/>
      <c r="Q73" s="42"/>
    </row>
    <row r="74" spans="1:17" ht="21.75" customHeight="1">
      <c r="A74" s="68" t="s">
        <v>171</v>
      </c>
      <c r="B74" s="25"/>
      <c r="C74" s="25">
        <v>37</v>
      </c>
      <c r="D74" s="25"/>
      <c r="E74" s="24">
        <v>200</v>
      </c>
      <c r="F74" s="16"/>
      <c r="G74" s="17">
        <v>8</v>
      </c>
      <c r="H74" s="24">
        <v>39</v>
      </c>
      <c r="I74" s="24">
        <v>38</v>
      </c>
      <c r="J74" s="24">
        <v>14</v>
      </c>
      <c r="K74" s="17"/>
      <c r="L74" s="38"/>
      <c r="M74" s="38"/>
      <c r="N74" s="87"/>
      <c r="O74" s="42"/>
      <c r="P74" s="42"/>
      <c r="Q74" s="42"/>
    </row>
    <row r="75" spans="1:17" ht="21.75" customHeight="1">
      <c r="A75" s="83"/>
      <c r="B75" s="25"/>
      <c r="C75" s="25">
        <v>37</v>
      </c>
      <c r="D75" s="25"/>
      <c r="E75" s="24">
        <v>300</v>
      </c>
      <c r="F75" s="16"/>
      <c r="G75" s="17">
        <v>10</v>
      </c>
      <c r="H75" s="24">
        <v>39</v>
      </c>
      <c r="I75" s="24">
        <v>38</v>
      </c>
      <c r="J75" s="24">
        <v>25</v>
      </c>
      <c r="K75" s="17"/>
      <c r="L75" s="38"/>
      <c r="M75" s="38"/>
      <c r="N75" s="87"/>
      <c r="O75" s="42"/>
      <c r="P75" s="42"/>
      <c r="Q75" s="42"/>
    </row>
    <row r="76" spans="1:17" ht="21.75" customHeight="1">
      <c r="A76" s="83"/>
      <c r="B76" s="25"/>
      <c r="C76" s="25">
        <v>50</v>
      </c>
      <c r="D76" s="25"/>
      <c r="E76" s="24">
        <v>200</v>
      </c>
      <c r="F76" s="16"/>
      <c r="G76" s="17">
        <v>10.6</v>
      </c>
      <c r="H76" s="24">
        <v>39</v>
      </c>
      <c r="I76" s="24">
        <v>38</v>
      </c>
      <c r="J76" s="24">
        <v>14</v>
      </c>
      <c r="K76" s="17"/>
      <c r="L76" s="38"/>
      <c r="M76" s="38"/>
      <c r="N76" s="87"/>
      <c r="O76" s="42"/>
      <c r="P76" s="42"/>
      <c r="Q76" s="42"/>
    </row>
    <row r="77" spans="1:17" ht="21.75" customHeight="1">
      <c r="A77" s="83"/>
      <c r="B77" s="25"/>
      <c r="C77" s="25">
        <v>50</v>
      </c>
      <c r="D77" s="25"/>
      <c r="E77" s="24">
        <v>300</v>
      </c>
      <c r="F77" s="16"/>
      <c r="G77" s="17">
        <v>12.6</v>
      </c>
      <c r="H77" s="24">
        <v>39</v>
      </c>
      <c r="I77" s="24">
        <v>38</v>
      </c>
      <c r="J77" s="24">
        <v>25</v>
      </c>
      <c r="K77" s="17"/>
      <c r="L77" s="38"/>
      <c r="M77" s="38"/>
      <c r="N77" s="87"/>
      <c r="O77" s="42"/>
      <c r="P77" s="42"/>
      <c r="Q77" s="42"/>
    </row>
    <row r="78" spans="1:13" ht="21" customHeight="1">
      <c r="A78" s="48" t="s">
        <v>172</v>
      </c>
      <c r="B78" s="49"/>
      <c r="C78" s="49"/>
      <c r="D78" s="49"/>
      <c r="E78" s="50"/>
      <c r="F78" s="16"/>
      <c r="G78" s="17"/>
      <c r="H78" s="50"/>
      <c r="I78" s="50"/>
      <c r="J78" s="50"/>
      <c r="K78" s="17"/>
      <c r="L78" s="38"/>
      <c r="M78" s="38"/>
    </row>
    <row r="79" spans="1:13" ht="27" customHeight="1">
      <c r="A79" s="51" t="s">
        <v>173</v>
      </c>
      <c r="B79" s="52"/>
      <c r="C79" s="52"/>
      <c r="D79" s="52"/>
      <c r="E79" s="52"/>
      <c r="F79" s="53"/>
      <c r="G79" s="54"/>
      <c r="H79" s="52"/>
      <c r="I79" s="52"/>
      <c r="J79" s="52"/>
      <c r="K79" s="54"/>
      <c r="L79" s="71"/>
      <c r="M79" s="71"/>
    </row>
    <row r="80" spans="1:13" s="3" customFormat="1" ht="9.75" customHeight="1">
      <c r="A80" s="50"/>
      <c r="B80" s="55"/>
      <c r="C80" s="56"/>
      <c r="D80" s="56"/>
      <c r="E80" s="56"/>
      <c r="F80" s="16"/>
      <c r="G80" s="17"/>
      <c r="H80" s="56"/>
      <c r="I80" s="56"/>
      <c r="J80" s="56"/>
      <c r="K80" s="17"/>
      <c r="L80" s="38"/>
      <c r="M80" s="38"/>
    </row>
    <row r="81" spans="1:13" ht="30" customHeight="1">
      <c r="A81" s="57" t="s">
        <v>174</v>
      </c>
      <c r="B81" s="14"/>
      <c r="C81" s="14">
        <v>237.5</v>
      </c>
      <c r="D81" s="14" t="s">
        <v>175</v>
      </c>
      <c r="E81" s="14">
        <v>12</v>
      </c>
      <c r="F81" s="16">
        <f aca="true" t="shared" si="18" ref="F80:F104">C81*E81/1000</f>
        <v>2.85</v>
      </c>
      <c r="G81" s="17">
        <f aca="true" t="shared" si="19" ref="G80:G104">F81+0.8</f>
        <v>3.6500000000000004</v>
      </c>
      <c r="H81" s="14">
        <v>50.5</v>
      </c>
      <c r="I81" s="14">
        <v>18</v>
      </c>
      <c r="J81" s="14">
        <v>42</v>
      </c>
      <c r="K81" s="17">
        <f aca="true" t="shared" si="20" ref="K81:K85">J81*I81*H81/1000000</f>
        <v>0.038178</v>
      </c>
      <c r="L81" s="38">
        <f aca="true" t="shared" si="21" ref="L81:L85">25*E81/K81</f>
        <v>7857.928650007859</v>
      </c>
      <c r="M81" s="38">
        <f aca="true" t="shared" si="22" ref="M81:M85">65*E81/K81</f>
        <v>20430.61449002043</v>
      </c>
    </row>
    <row r="82" spans="1:13" ht="30" customHeight="1">
      <c r="A82" s="58" t="s">
        <v>176</v>
      </c>
      <c r="B82" s="14"/>
      <c r="C82" s="14">
        <v>193</v>
      </c>
      <c r="D82" s="14" t="s">
        <v>177</v>
      </c>
      <c r="E82" s="14">
        <v>12</v>
      </c>
      <c r="F82" s="16">
        <f t="shared" si="18"/>
        <v>2.316</v>
      </c>
      <c r="G82" s="17">
        <f t="shared" si="19"/>
        <v>3.1159999999999997</v>
      </c>
      <c r="H82" s="14">
        <v>48</v>
      </c>
      <c r="I82" s="14">
        <v>43</v>
      </c>
      <c r="J82" s="14">
        <v>19.5</v>
      </c>
      <c r="K82" s="17">
        <f t="shared" si="20"/>
        <v>0.040248</v>
      </c>
      <c r="L82" s="38">
        <f t="shared" si="21"/>
        <v>7453.786523553966</v>
      </c>
      <c r="M82" s="38">
        <f t="shared" si="22"/>
        <v>19379.84496124031</v>
      </c>
    </row>
    <row r="83" spans="1:13" ht="30" customHeight="1">
      <c r="A83" s="58" t="s">
        <v>178</v>
      </c>
      <c r="B83" s="14"/>
      <c r="C83" s="14">
        <v>396.8</v>
      </c>
      <c r="D83" s="14" t="s">
        <v>179</v>
      </c>
      <c r="E83" s="14">
        <v>12</v>
      </c>
      <c r="F83" s="16">
        <f t="shared" si="18"/>
        <v>4.7616000000000005</v>
      </c>
      <c r="G83" s="17">
        <f t="shared" si="19"/>
        <v>5.5616</v>
      </c>
      <c r="H83" s="14">
        <v>43</v>
      </c>
      <c r="I83" s="14">
        <v>28</v>
      </c>
      <c r="J83" s="14">
        <v>50</v>
      </c>
      <c r="K83" s="17">
        <f t="shared" si="20"/>
        <v>0.0602</v>
      </c>
      <c r="L83" s="38">
        <f t="shared" si="21"/>
        <v>4983.388704318937</v>
      </c>
      <c r="M83" s="38">
        <f t="shared" si="22"/>
        <v>12956.810631229237</v>
      </c>
    </row>
    <row r="84" spans="1:13" ht="30" customHeight="1">
      <c r="A84" s="58" t="s">
        <v>180</v>
      </c>
      <c r="B84" s="14"/>
      <c r="C84" s="14">
        <v>298.7</v>
      </c>
      <c r="D84" s="14" t="s">
        <v>181</v>
      </c>
      <c r="E84" s="14">
        <v>24</v>
      </c>
      <c r="F84" s="16">
        <f t="shared" si="18"/>
        <v>7.168799999999999</v>
      </c>
      <c r="G84" s="17">
        <f t="shared" si="19"/>
        <v>7.968799999999999</v>
      </c>
      <c r="H84" s="14">
        <v>54</v>
      </c>
      <c r="I84" s="14">
        <v>41</v>
      </c>
      <c r="J84" s="14">
        <v>23.5</v>
      </c>
      <c r="K84" s="17">
        <f t="shared" si="20"/>
        <v>0.052029</v>
      </c>
      <c r="L84" s="38">
        <f t="shared" si="21"/>
        <v>11532.03021391916</v>
      </c>
      <c r="M84" s="38">
        <f t="shared" si="22"/>
        <v>29983.278556189816</v>
      </c>
    </row>
    <row r="85" spans="1:13" ht="39.75" customHeight="1">
      <c r="A85" s="59" t="s">
        <v>182</v>
      </c>
      <c r="B85" s="14"/>
      <c r="C85" s="14">
        <v>983.4</v>
      </c>
      <c r="D85" s="14" t="s">
        <v>183</v>
      </c>
      <c r="E85" s="14">
        <v>6</v>
      </c>
      <c r="F85" s="16">
        <f t="shared" si="18"/>
        <v>5.900399999999999</v>
      </c>
      <c r="G85" s="17">
        <f t="shared" si="19"/>
        <v>6.700399999999999</v>
      </c>
      <c r="H85" s="14">
        <v>56</v>
      </c>
      <c r="I85" s="14">
        <v>45.5</v>
      </c>
      <c r="J85" s="14">
        <v>23</v>
      </c>
      <c r="K85" s="17">
        <f t="shared" si="20"/>
        <v>0.058604</v>
      </c>
      <c r="L85" s="38">
        <f t="shared" si="21"/>
        <v>2559.5522489932428</v>
      </c>
      <c r="M85" s="38">
        <f t="shared" si="22"/>
        <v>6654.835847382431</v>
      </c>
    </row>
    <row r="86" spans="1:13" ht="30" customHeight="1">
      <c r="A86" s="60" t="s">
        <v>184</v>
      </c>
      <c r="B86" s="61"/>
      <c r="C86" s="61"/>
      <c r="D86" s="61"/>
      <c r="E86" s="61"/>
      <c r="F86" s="53"/>
      <c r="G86" s="54"/>
      <c r="H86" s="61"/>
      <c r="I86" s="61"/>
      <c r="J86" s="61"/>
      <c r="K86" s="54"/>
      <c r="L86" s="71"/>
      <c r="M86" s="71"/>
    </row>
    <row r="87" spans="1:13" ht="5.25" customHeight="1">
      <c r="A87" s="14"/>
      <c r="B87" s="14"/>
      <c r="C87" s="14"/>
      <c r="D87" s="14"/>
      <c r="E87" s="14"/>
      <c r="F87" s="16"/>
      <c r="G87" s="17"/>
      <c r="H87" s="14"/>
      <c r="I87" s="14"/>
      <c r="J87" s="14"/>
      <c r="K87" s="17"/>
      <c r="L87" s="38"/>
      <c r="M87" s="38"/>
    </row>
    <row r="88" spans="1:13" ht="30" customHeight="1">
      <c r="A88" s="57" t="s">
        <v>174</v>
      </c>
      <c r="B88" s="14"/>
      <c r="C88" s="14">
        <v>280</v>
      </c>
      <c r="D88" s="14" t="s">
        <v>185</v>
      </c>
      <c r="E88" s="14">
        <v>12</v>
      </c>
      <c r="F88" s="16">
        <f t="shared" si="18"/>
        <v>3.36</v>
      </c>
      <c r="G88" s="17">
        <f t="shared" si="19"/>
        <v>4.16</v>
      </c>
      <c r="H88" s="14">
        <v>52.5</v>
      </c>
      <c r="I88" s="14">
        <v>18</v>
      </c>
      <c r="J88" s="14">
        <v>42</v>
      </c>
      <c r="K88" s="17">
        <f aca="true" t="shared" si="23" ref="K88:K92">J88*I88*H88/1000000</f>
        <v>0.03969</v>
      </c>
      <c r="L88" s="38">
        <f aca="true" t="shared" si="24" ref="L88:L92">25*E88/K88</f>
        <v>7558.578987150415</v>
      </c>
      <c r="M88" s="38">
        <f aca="true" t="shared" si="25" ref="M88:M92">65*E88/K88</f>
        <v>19652.30536659108</v>
      </c>
    </row>
    <row r="89" spans="1:13" ht="30" customHeight="1">
      <c r="A89" s="58" t="s">
        <v>176</v>
      </c>
      <c r="B89" s="14"/>
      <c r="C89" s="14">
        <v>287.5</v>
      </c>
      <c r="D89" s="14" t="s">
        <v>177</v>
      </c>
      <c r="E89" s="14">
        <v>12</v>
      </c>
      <c r="F89" s="16">
        <f t="shared" si="18"/>
        <v>3.45</v>
      </c>
      <c r="G89" s="17">
        <f t="shared" si="19"/>
        <v>4.25</v>
      </c>
      <c r="H89" s="14">
        <v>48</v>
      </c>
      <c r="I89" s="14">
        <v>43</v>
      </c>
      <c r="J89" s="14">
        <v>19.5</v>
      </c>
      <c r="K89" s="17">
        <f t="shared" si="23"/>
        <v>0.040248</v>
      </c>
      <c r="L89" s="38">
        <f t="shared" si="24"/>
        <v>7453.786523553966</v>
      </c>
      <c r="M89" s="38">
        <f t="shared" si="25"/>
        <v>19379.84496124031</v>
      </c>
    </row>
    <row r="90" spans="1:13" ht="30" customHeight="1">
      <c r="A90" s="58" t="s">
        <v>186</v>
      </c>
      <c r="B90" s="14"/>
      <c r="C90" s="14">
        <v>274.2</v>
      </c>
      <c r="D90" s="14" t="s">
        <v>187</v>
      </c>
      <c r="E90" s="14">
        <v>24</v>
      </c>
      <c r="F90" s="16">
        <f t="shared" si="18"/>
        <v>6.580799999999999</v>
      </c>
      <c r="G90" s="17">
        <f t="shared" si="19"/>
        <v>7.380799999999999</v>
      </c>
      <c r="H90" s="14">
        <v>50</v>
      </c>
      <c r="I90" s="14">
        <v>40</v>
      </c>
      <c r="J90" s="14">
        <v>55</v>
      </c>
      <c r="K90" s="17">
        <f t="shared" si="23"/>
        <v>0.11</v>
      </c>
      <c r="L90" s="38">
        <f t="shared" si="24"/>
        <v>5454.545454545455</v>
      </c>
      <c r="M90" s="38">
        <f t="shared" si="25"/>
        <v>14181.818181818182</v>
      </c>
    </row>
    <row r="91" spans="1:13" ht="30" customHeight="1">
      <c r="A91" s="58" t="s">
        <v>178</v>
      </c>
      <c r="B91" s="14"/>
      <c r="C91" s="14">
        <v>566</v>
      </c>
      <c r="D91" s="14" t="s">
        <v>179</v>
      </c>
      <c r="E91" s="14">
        <v>6</v>
      </c>
      <c r="F91" s="16">
        <f t="shared" si="18"/>
        <v>3.396</v>
      </c>
      <c r="G91" s="17">
        <f t="shared" si="19"/>
        <v>4.196</v>
      </c>
      <c r="H91" s="14">
        <v>52</v>
      </c>
      <c r="I91" s="14">
        <v>39</v>
      </c>
      <c r="J91" s="14">
        <v>24</v>
      </c>
      <c r="K91" s="17">
        <f t="shared" si="23"/>
        <v>0.048672</v>
      </c>
      <c r="L91" s="38">
        <f t="shared" si="24"/>
        <v>3081.854043392505</v>
      </c>
      <c r="M91" s="38">
        <f t="shared" si="25"/>
        <v>8012.820512820513</v>
      </c>
    </row>
    <row r="92" spans="1:13" ht="30" customHeight="1">
      <c r="A92" s="58" t="s">
        <v>180</v>
      </c>
      <c r="B92" s="14"/>
      <c r="C92" s="14">
        <v>401.2</v>
      </c>
      <c r="D92" s="14" t="s">
        <v>188</v>
      </c>
      <c r="E92" s="14">
        <v>24</v>
      </c>
      <c r="F92" s="16">
        <f t="shared" si="18"/>
        <v>9.6288</v>
      </c>
      <c r="G92" s="17">
        <f t="shared" si="19"/>
        <v>10.4288</v>
      </c>
      <c r="H92" s="14">
        <v>56</v>
      </c>
      <c r="I92" s="14">
        <v>43</v>
      </c>
      <c r="J92" s="14">
        <v>25.5</v>
      </c>
      <c r="K92" s="17">
        <f t="shared" si="23"/>
        <v>0.061404</v>
      </c>
      <c r="L92" s="38">
        <f t="shared" si="24"/>
        <v>9771.350400625366</v>
      </c>
      <c r="M92" s="38">
        <f t="shared" si="25"/>
        <v>25405.511041625952</v>
      </c>
    </row>
    <row r="93" spans="1:13" ht="25.5" customHeight="1">
      <c r="A93" s="62"/>
      <c r="B93" s="62"/>
      <c r="C93" s="62"/>
      <c r="D93" s="62"/>
      <c r="E93" s="62"/>
      <c r="F93" s="16"/>
      <c r="G93" s="17"/>
      <c r="H93" s="62"/>
      <c r="I93" s="62"/>
      <c r="J93" s="62"/>
      <c r="K93" s="17"/>
      <c r="L93" s="38"/>
      <c r="M93" s="38"/>
    </row>
    <row r="94" spans="1:13" ht="30" customHeight="1">
      <c r="A94" s="60" t="s">
        <v>189</v>
      </c>
      <c r="B94" s="61"/>
      <c r="C94" s="61"/>
      <c r="D94" s="61"/>
      <c r="E94" s="61"/>
      <c r="F94" s="53"/>
      <c r="G94" s="54"/>
      <c r="H94" s="61"/>
      <c r="I94" s="61"/>
      <c r="J94" s="61"/>
      <c r="K94" s="61"/>
      <c r="L94" s="61"/>
      <c r="M94" s="71"/>
    </row>
    <row r="95" spans="1:13" ht="12" customHeight="1">
      <c r="A95" s="14"/>
      <c r="B95" s="14"/>
      <c r="C95" s="14"/>
      <c r="D95" s="14"/>
      <c r="E95" s="14"/>
      <c r="F95" s="16"/>
      <c r="G95" s="17"/>
      <c r="H95" s="14"/>
      <c r="I95" s="14"/>
      <c r="J95" s="14"/>
      <c r="K95" s="17"/>
      <c r="L95" s="38"/>
      <c r="M95" s="38"/>
    </row>
    <row r="96" spans="1:13" ht="31.5" customHeight="1">
      <c r="A96" s="14" t="s">
        <v>190</v>
      </c>
      <c r="B96" s="14"/>
      <c r="C96" s="14">
        <v>1550</v>
      </c>
      <c r="D96" s="14" t="s">
        <v>191</v>
      </c>
      <c r="E96" s="14">
        <v>6</v>
      </c>
      <c r="F96" s="16">
        <f t="shared" si="18"/>
        <v>9.3</v>
      </c>
      <c r="G96" s="17">
        <f t="shared" si="19"/>
        <v>10.100000000000001</v>
      </c>
      <c r="H96" s="14">
        <v>62</v>
      </c>
      <c r="I96" s="14">
        <v>34</v>
      </c>
      <c r="J96" s="14">
        <v>45</v>
      </c>
      <c r="K96" s="17">
        <f>J96*I96*H96/1000000</f>
        <v>0.09486</v>
      </c>
      <c r="L96" s="38">
        <f aca="true" t="shared" si="26" ref="L96:L108">25*E96/K96</f>
        <v>1581.2776723592663</v>
      </c>
      <c r="M96" s="38">
        <f aca="true" t="shared" si="27" ref="M96:M108">65*E96/K96</f>
        <v>4111.321948134092</v>
      </c>
    </row>
    <row r="97" spans="1:13" ht="18" customHeight="1">
      <c r="A97" s="14"/>
      <c r="B97" s="14"/>
      <c r="C97" s="14"/>
      <c r="D97" s="14"/>
      <c r="E97" s="14"/>
      <c r="F97" s="16"/>
      <c r="G97" s="17"/>
      <c r="H97" s="14"/>
      <c r="I97" s="14"/>
      <c r="J97" s="14"/>
      <c r="K97" s="17"/>
      <c r="L97" s="38"/>
      <c r="M97" s="38"/>
    </row>
    <row r="98" spans="1:13" ht="31.5" customHeight="1">
      <c r="A98" s="63" t="s">
        <v>192</v>
      </c>
      <c r="B98" s="64"/>
      <c r="C98" s="64"/>
      <c r="D98" s="64"/>
      <c r="E98" s="64"/>
      <c r="F98" s="65"/>
      <c r="G98" s="66"/>
      <c r="H98" s="64"/>
      <c r="I98" s="64"/>
      <c r="J98" s="64"/>
      <c r="K98" s="66"/>
      <c r="L98" s="73"/>
      <c r="M98" s="73"/>
    </row>
    <row r="99" spans="1:13" ht="12" customHeight="1">
      <c r="A99" s="67"/>
      <c r="B99" s="14"/>
      <c r="C99" s="14"/>
      <c r="D99" s="14"/>
      <c r="E99" s="14"/>
      <c r="F99" s="16"/>
      <c r="G99" s="17"/>
      <c r="H99" s="14"/>
      <c r="I99" s="14"/>
      <c r="J99" s="14"/>
      <c r="K99" s="17"/>
      <c r="L99" s="38"/>
      <c r="M99" s="38"/>
    </row>
    <row r="100" spans="1:15" ht="27" customHeight="1">
      <c r="A100" s="14" t="s">
        <v>193</v>
      </c>
      <c r="B100" s="14"/>
      <c r="C100" s="14">
        <v>580</v>
      </c>
      <c r="D100" s="14" t="s">
        <v>194</v>
      </c>
      <c r="E100" s="14">
        <v>20</v>
      </c>
      <c r="F100" s="16">
        <f t="shared" si="18"/>
        <v>11.6</v>
      </c>
      <c r="G100" s="17">
        <f t="shared" si="19"/>
        <v>12.4</v>
      </c>
      <c r="H100" s="14">
        <v>45</v>
      </c>
      <c r="I100" s="14">
        <v>39.5</v>
      </c>
      <c r="J100" s="14">
        <v>55.5</v>
      </c>
      <c r="K100" s="17">
        <f>J100*I100*H100/1000000</f>
        <v>0.09865125</v>
      </c>
      <c r="L100" s="38">
        <f t="shared" si="26"/>
        <v>5068.359498739246</v>
      </c>
      <c r="M100" s="38">
        <f t="shared" si="27"/>
        <v>13177.734696722038</v>
      </c>
      <c r="O100" t="s">
        <v>195</v>
      </c>
    </row>
    <row r="101" spans="1:13" ht="27" customHeight="1">
      <c r="A101" s="84" t="s">
        <v>190</v>
      </c>
      <c r="B101" s="64"/>
      <c r="C101" s="64">
        <v>580</v>
      </c>
      <c r="D101" s="64" t="s">
        <v>194</v>
      </c>
      <c r="E101" s="64">
        <v>10</v>
      </c>
      <c r="F101" s="65">
        <v>6.5</v>
      </c>
      <c r="G101" s="66">
        <v>7.5</v>
      </c>
      <c r="H101" s="64">
        <v>48</v>
      </c>
      <c r="I101" s="64">
        <v>40</v>
      </c>
      <c r="J101" s="88">
        <v>28</v>
      </c>
      <c r="K101" s="66">
        <v>0.054</v>
      </c>
      <c r="L101" s="73">
        <f t="shared" si="26"/>
        <v>4629.62962962963</v>
      </c>
      <c r="M101" s="73">
        <f t="shared" si="27"/>
        <v>12037.037037037036</v>
      </c>
    </row>
    <row r="102" spans="1:13" ht="27" customHeight="1">
      <c r="A102" s="85"/>
      <c r="B102" s="14"/>
      <c r="C102" s="14">
        <v>580</v>
      </c>
      <c r="D102" s="14" t="s">
        <v>194</v>
      </c>
      <c r="E102" s="14">
        <v>12</v>
      </c>
      <c r="F102" s="16">
        <v>7.6</v>
      </c>
      <c r="G102" s="17">
        <v>8.6</v>
      </c>
      <c r="H102" s="14">
        <v>41</v>
      </c>
      <c r="I102" s="14">
        <v>28</v>
      </c>
      <c r="J102" s="89">
        <v>52</v>
      </c>
      <c r="K102" s="17">
        <v>0.06</v>
      </c>
      <c r="L102" s="38">
        <f t="shared" si="26"/>
        <v>5000</v>
      </c>
      <c r="M102" s="38">
        <f t="shared" si="27"/>
        <v>13000</v>
      </c>
    </row>
    <row r="103" spans="1:13" ht="27" customHeight="1">
      <c r="A103" s="85"/>
      <c r="B103" s="64" t="s">
        <v>196</v>
      </c>
      <c r="C103" s="64">
        <v>580</v>
      </c>
      <c r="D103" s="64" t="s">
        <v>194</v>
      </c>
      <c r="E103" s="64">
        <v>16</v>
      </c>
      <c r="F103" s="65">
        <v>9.7</v>
      </c>
      <c r="G103" s="66">
        <v>12.8</v>
      </c>
      <c r="H103" s="64">
        <v>55</v>
      </c>
      <c r="I103" s="64">
        <v>41</v>
      </c>
      <c r="J103" s="88">
        <v>45</v>
      </c>
      <c r="K103" s="66">
        <v>0.12</v>
      </c>
      <c r="L103" s="73">
        <f t="shared" si="26"/>
        <v>3333.3333333333335</v>
      </c>
      <c r="M103" s="73">
        <f t="shared" si="27"/>
        <v>8666.666666666668</v>
      </c>
    </row>
    <row r="104" spans="1:13" ht="27" customHeight="1">
      <c r="A104" s="85"/>
      <c r="B104" s="14"/>
      <c r="C104" s="14">
        <v>580</v>
      </c>
      <c r="D104" s="14" t="s">
        <v>194</v>
      </c>
      <c r="E104" s="14">
        <v>30</v>
      </c>
      <c r="F104" s="16">
        <v>17.5</v>
      </c>
      <c r="G104" s="17">
        <v>20</v>
      </c>
      <c r="H104" s="14">
        <v>59</v>
      </c>
      <c r="I104" s="14">
        <v>52</v>
      </c>
      <c r="J104" s="89">
        <v>43</v>
      </c>
      <c r="K104" s="17">
        <v>0.132</v>
      </c>
      <c r="L104" s="38">
        <f t="shared" si="26"/>
        <v>5681.818181818182</v>
      </c>
      <c r="M104" s="38">
        <f t="shared" si="27"/>
        <v>14772.727272727272</v>
      </c>
    </row>
    <row r="105" spans="1:13" ht="27" customHeight="1">
      <c r="A105" s="68" t="s">
        <v>197</v>
      </c>
      <c r="B105" s="14"/>
      <c r="C105" s="68">
        <v>630</v>
      </c>
      <c r="D105" s="68" t="s">
        <v>198</v>
      </c>
      <c r="E105" s="69">
        <v>16</v>
      </c>
      <c r="F105" s="16">
        <v>11.7</v>
      </c>
      <c r="G105" s="17">
        <f aca="true" t="shared" si="28" ref="G105:G108">F105+0.8</f>
        <v>12.5</v>
      </c>
      <c r="H105" s="14">
        <v>650</v>
      </c>
      <c r="I105" s="14">
        <v>470</v>
      </c>
      <c r="J105" s="74">
        <v>490</v>
      </c>
      <c r="K105" s="17">
        <v>0.15</v>
      </c>
      <c r="L105" s="38">
        <f t="shared" si="26"/>
        <v>2666.666666666667</v>
      </c>
      <c r="M105" s="38">
        <f t="shared" si="27"/>
        <v>6933.333333333334</v>
      </c>
    </row>
    <row r="106" spans="1:13" ht="27.75" customHeight="1">
      <c r="A106" s="70"/>
      <c r="B106" s="14"/>
      <c r="C106" s="70"/>
      <c r="D106" s="70"/>
      <c r="E106" s="14">
        <v>12</v>
      </c>
      <c r="F106" s="16">
        <v>8.8</v>
      </c>
      <c r="G106" s="17">
        <f t="shared" si="28"/>
        <v>9.600000000000001</v>
      </c>
      <c r="H106" s="14">
        <v>650</v>
      </c>
      <c r="I106" s="14">
        <v>470</v>
      </c>
      <c r="J106" s="14">
        <v>366</v>
      </c>
      <c r="K106" s="17">
        <v>0.11</v>
      </c>
      <c r="L106" s="38">
        <f t="shared" si="26"/>
        <v>2727.2727272727275</v>
      </c>
      <c r="M106" s="38">
        <f t="shared" si="27"/>
        <v>7090.909090909091</v>
      </c>
    </row>
    <row r="107" spans="1:13" ht="39" customHeight="1">
      <c r="A107" s="86" t="s">
        <v>199</v>
      </c>
      <c r="B107" s="14"/>
      <c r="C107" s="70"/>
      <c r="D107" s="70" t="s">
        <v>200</v>
      </c>
      <c r="E107" s="14">
        <v>9</v>
      </c>
      <c r="F107" s="16"/>
      <c r="G107" s="17"/>
      <c r="H107" s="14">
        <v>61</v>
      </c>
      <c r="I107" s="14">
        <v>43</v>
      </c>
      <c r="J107" s="14">
        <v>55</v>
      </c>
      <c r="K107" s="17">
        <v>0.144</v>
      </c>
      <c r="L107" s="38">
        <f t="shared" si="26"/>
        <v>1562.5000000000002</v>
      </c>
      <c r="M107" s="38">
        <f t="shared" si="27"/>
        <v>4062.5000000000005</v>
      </c>
    </row>
    <row r="108" spans="1:13" ht="27" customHeight="1">
      <c r="A108" s="14" t="s">
        <v>201</v>
      </c>
      <c r="B108" s="14"/>
      <c r="C108" s="14">
        <v>699.4</v>
      </c>
      <c r="D108" s="14" t="s">
        <v>202</v>
      </c>
      <c r="E108" s="14">
        <v>16</v>
      </c>
      <c r="F108" s="16">
        <f>C108*E108/1000</f>
        <v>11.1904</v>
      </c>
      <c r="G108" s="17">
        <f t="shared" si="28"/>
        <v>11.990400000000001</v>
      </c>
      <c r="H108" s="14">
        <v>45</v>
      </c>
      <c r="I108" s="14">
        <v>39.5</v>
      </c>
      <c r="J108" s="14">
        <v>55.5</v>
      </c>
      <c r="K108" s="17">
        <f>J108*I108*H108/1000000</f>
        <v>0.09865125</v>
      </c>
      <c r="L108" s="38">
        <f t="shared" si="26"/>
        <v>4054.6875989913965</v>
      </c>
      <c r="M108" s="38">
        <f t="shared" si="27"/>
        <v>10542.187757377631</v>
      </c>
    </row>
    <row r="109" spans="1:13" ht="27" customHeight="1">
      <c r="A109" s="14"/>
      <c r="B109" s="14"/>
      <c r="C109" s="14"/>
      <c r="D109" s="14"/>
      <c r="E109" s="14"/>
      <c r="F109" s="16"/>
      <c r="G109" s="17"/>
      <c r="H109" s="14"/>
      <c r="I109" s="14"/>
      <c r="J109" s="14"/>
      <c r="K109" s="17"/>
      <c r="L109" s="38"/>
      <c r="M109" s="38"/>
    </row>
    <row r="110" ht="27" customHeight="1"/>
  </sheetData>
  <sheetProtection/>
  <mergeCells count="16">
    <mergeCell ref="A1:M1"/>
    <mergeCell ref="A10:M10"/>
    <mergeCell ref="A28:M28"/>
    <mergeCell ref="A41:M41"/>
    <mergeCell ref="A52:M52"/>
    <mergeCell ref="A74:A77"/>
    <mergeCell ref="A101:A104"/>
    <mergeCell ref="A105:A106"/>
    <mergeCell ref="C105:C106"/>
    <mergeCell ref="D105:D106"/>
    <mergeCell ref="M57:M62"/>
    <mergeCell ref="M63:M65"/>
    <mergeCell ref="M71:M72"/>
    <mergeCell ref="N57:N62"/>
    <mergeCell ref="N63:N65"/>
    <mergeCell ref="N71:N72"/>
  </mergeCells>
  <printOptions horizontalCentered="1"/>
  <pageMargins left="0.24" right="0.2" top="0.39" bottom="0.39" header="0.51" footer="0.51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pane ySplit="9" topLeftCell="A10" activePane="bottomLeft" state="frozen"/>
      <selection pane="bottomLeft" activeCell="P77" sqref="P77"/>
    </sheetView>
  </sheetViews>
  <sheetFormatPr defaultColWidth="9.00390625" defaultRowHeight="16.5"/>
  <cols>
    <col min="1" max="1" width="8.50390625" style="0" customWidth="1"/>
    <col min="2" max="3" width="8.25390625" style="0" customWidth="1"/>
    <col min="4" max="4" width="15.875" style="0" customWidth="1"/>
    <col min="5" max="5" width="8.50390625" style="0" customWidth="1"/>
    <col min="6" max="6" width="11.25390625" style="0" customWidth="1"/>
    <col min="7" max="7" width="12.00390625" style="0" customWidth="1"/>
    <col min="8" max="10" width="9.00390625" style="0" customWidth="1"/>
    <col min="11" max="11" width="7.50390625" style="4" customWidth="1"/>
    <col min="12" max="12" width="7.25390625" style="0" customWidth="1"/>
    <col min="13" max="13" width="8.00390625" style="0" customWidth="1"/>
    <col min="15" max="15" width="11.375" style="0" customWidth="1"/>
  </cols>
  <sheetData>
    <row r="1" spans="1:13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.75" customHeight="1">
      <c r="A3" s="6" t="s">
        <v>203</v>
      </c>
      <c r="B3" s="7" t="s">
        <v>204</v>
      </c>
      <c r="C3" s="7" t="s">
        <v>205</v>
      </c>
      <c r="D3" s="7" t="s">
        <v>206</v>
      </c>
      <c r="E3" s="6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31" t="s">
        <v>11</v>
      </c>
      <c r="L3" s="32" t="s">
        <v>12</v>
      </c>
      <c r="M3" s="32" t="s">
        <v>13</v>
      </c>
    </row>
    <row r="4" spans="1:13" ht="96.75" customHeight="1" hidden="1">
      <c r="A4" s="6" t="s">
        <v>14</v>
      </c>
      <c r="B4" s="7" t="s">
        <v>15</v>
      </c>
      <c r="C4" s="7"/>
      <c r="D4" s="7"/>
      <c r="E4" s="6" t="s">
        <v>16</v>
      </c>
      <c r="F4" s="6">
        <v>3.45</v>
      </c>
      <c r="G4" s="6">
        <v>4.2</v>
      </c>
      <c r="H4" s="6">
        <v>48</v>
      </c>
      <c r="I4" s="6">
        <v>43</v>
      </c>
      <c r="J4" s="6">
        <v>19.5</v>
      </c>
      <c r="K4" s="33">
        <f aca="true" t="shared" si="0" ref="K4:K8">H4*I4*J4/1000000</f>
        <v>0.040248</v>
      </c>
      <c r="L4" s="34">
        <f aca="true" t="shared" si="1" ref="L4:L8">28/K4</f>
        <v>695.6867421983701</v>
      </c>
      <c r="M4" s="34">
        <f aca="true" t="shared" si="2" ref="M4:M8">54/K4</f>
        <v>1341.6815742397139</v>
      </c>
    </row>
    <row r="5" spans="1:13" ht="96.75" customHeight="1" hidden="1">
      <c r="A5" s="6" t="s">
        <v>17</v>
      </c>
      <c r="B5" s="7" t="s">
        <v>18</v>
      </c>
      <c r="C5" s="7"/>
      <c r="D5" s="7"/>
      <c r="E5" s="6" t="s">
        <v>19</v>
      </c>
      <c r="F5" s="6">
        <v>3.4</v>
      </c>
      <c r="G5" s="6">
        <v>4.1</v>
      </c>
      <c r="H5" s="6">
        <v>52</v>
      </c>
      <c r="I5" s="6">
        <v>39</v>
      </c>
      <c r="J5" s="6">
        <v>24</v>
      </c>
      <c r="K5" s="33">
        <f t="shared" si="0"/>
        <v>0.048672</v>
      </c>
      <c r="L5" s="34">
        <f t="shared" si="1"/>
        <v>575.2794214332675</v>
      </c>
      <c r="M5" s="34">
        <f t="shared" si="2"/>
        <v>1109.4674556213017</v>
      </c>
    </row>
    <row r="6" spans="1:13" ht="96.75" customHeight="1" hidden="1">
      <c r="A6" s="6" t="s">
        <v>20</v>
      </c>
      <c r="B6" s="7" t="s">
        <v>21</v>
      </c>
      <c r="C6" s="7"/>
      <c r="D6" s="7"/>
      <c r="E6" s="6" t="s">
        <v>22</v>
      </c>
      <c r="F6" s="6">
        <v>4.75</v>
      </c>
      <c r="G6" s="6">
        <v>5.25</v>
      </c>
      <c r="H6" s="6">
        <v>43</v>
      </c>
      <c r="I6" s="6">
        <v>28</v>
      </c>
      <c r="J6" s="6">
        <v>50</v>
      </c>
      <c r="K6" s="33">
        <f t="shared" si="0"/>
        <v>0.0602</v>
      </c>
      <c r="L6" s="34">
        <f t="shared" si="1"/>
        <v>465.1162790697675</v>
      </c>
      <c r="M6" s="34">
        <f t="shared" si="2"/>
        <v>897.0099667774086</v>
      </c>
    </row>
    <row r="7" spans="1:13" ht="96.75" customHeight="1" hidden="1">
      <c r="A7" s="9" t="s">
        <v>23</v>
      </c>
      <c r="B7" s="7" t="s">
        <v>18</v>
      </c>
      <c r="C7" s="7"/>
      <c r="D7" s="7"/>
      <c r="E7" s="6" t="s">
        <v>22</v>
      </c>
      <c r="F7" s="6">
        <v>5.16</v>
      </c>
      <c r="G7" s="6">
        <v>5.88</v>
      </c>
      <c r="H7" s="6">
        <v>47.5</v>
      </c>
      <c r="I7" s="6">
        <v>29</v>
      </c>
      <c r="J7" s="6">
        <v>50</v>
      </c>
      <c r="K7" s="33">
        <f t="shared" si="0"/>
        <v>0.068875</v>
      </c>
      <c r="L7" s="34">
        <f t="shared" si="1"/>
        <v>406.53357531760435</v>
      </c>
      <c r="M7" s="34">
        <f t="shared" si="2"/>
        <v>784.0290381125226</v>
      </c>
    </row>
    <row r="8" spans="1:13" ht="96.75" customHeight="1" hidden="1">
      <c r="A8" s="8" t="s">
        <v>24</v>
      </c>
      <c r="B8" s="7" t="s">
        <v>25</v>
      </c>
      <c r="C8" s="7"/>
      <c r="D8" s="7"/>
      <c r="E8" s="6" t="s">
        <v>19</v>
      </c>
      <c r="F8" s="6">
        <v>5.9</v>
      </c>
      <c r="G8" s="6">
        <v>6.7</v>
      </c>
      <c r="H8" s="6">
        <v>56</v>
      </c>
      <c r="I8" s="6">
        <v>45.5</v>
      </c>
      <c r="J8" s="6">
        <v>23</v>
      </c>
      <c r="K8" s="33">
        <f t="shared" si="0"/>
        <v>0.058604</v>
      </c>
      <c r="L8" s="34">
        <f t="shared" si="1"/>
        <v>477.78308647873865</v>
      </c>
      <c r="M8" s="34">
        <f t="shared" si="2"/>
        <v>921.4388096375674</v>
      </c>
    </row>
    <row r="9" spans="1:13" ht="29.25" customHeight="1" hidden="1">
      <c r="A9" s="10" t="s">
        <v>20</v>
      </c>
      <c r="B9" s="11" t="s">
        <v>26</v>
      </c>
      <c r="C9" s="11"/>
      <c r="D9" s="11"/>
      <c r="E9" s="9" t="s">
        <v>27</v>
      </c>
      <c r="F9" s="9">
        <v>7.15</v>
      </c>
      <c r="G9" s="9">
        <v>7.86</v>
      </c>
      <c r="H9" s="9">
        <v>54</v>
      </c>
      <c r="I9" s="9">
        <v>41</v>
      </c>
      <c r="J9" s="9">
        <v>23.5</v>
      </c>
      <c r="K9" s="35">
        <f aca="true" t="shared" si="3" ref="K9:K26">J9*I9*H9/1000000</f>
        <v>0.052029</v>
      </c>
      <c r="L9" s="36">
        <f>25/K9</f>
        <v>480.5012589132984</v>
      </c>
      <c r="M9" s="36">
        <f>65/K9</f>
        <v>1249.3032731745757</v>
      </c>
    </row>
    <row r="10" spans="1:13" ht="29.25" customHeight="1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7"/>
    </row>
    <row r="11" spans="1:13" ht="24.75" customHeight="1">
      <c r="A11" s="14" t="s">
        <v>29</v>
      </c>
      <c r="B11" s="15" t="s">
        <v>26</v>
      </c>
      <c r="C11" s="15">
        <v>115.8</v>
      </c>
      <c r="D11" s="15">
        <v>36.8</v>
      </c>
      <c r="E11" s="14">
        <v>50</v>
      </c>
      <c r="F11" s="16">
        <f aca="true" t="shared" si="4" ref="F11:F26">C11*E11/1000</f>
        <v>5.79</v>
      </c>
      <c r="G11" s="17">
        <f aca="true" t="shared" si="5" ref="G11:G26">F11+0.8</f>
        <v>6.59</v>
      </c>
      <c r="H11" s="14">
        <v>40.5</v>
      </c>
      <c r="I11" s="14">
        <v>43</v>
      </c>
      <c r="J11" s="14">
        <v>26</v>
      </c>
      <c r="K11" s="17">
        <f t="shared" si="3"/>
        <v>0.045279</v>
      </c>
      <c r="L11" s="38">
        <f aca="true" t="shared" si="6" ref="L11:L26">25*E11/K11</f>
        <v>27606.616753903574</v>
      </c>
      <c r="M11" s="38">
        <f aca="true" t="shared" si="7" ref="M11:M26">65*E11/K11</f>
        <v>71777.2035601493</v>
      </c>
    </row>
    <row r="12" spans="1:13" ht="24.75" customHeight="1">
      <c r="A12" s="14" t="s">
        <v>30</v>
      </c>
      <c r="B12" s="15" t="s">
        <v>26</v>
      </c>
      <c r="C12" s="15">
        <v>125.2</v>
      </c>
      <c r="D12" s="15">
        <v>36.8</v>
      </c>
      <c r="E12" s="14">
        <v>50</v>
      </c>
      <c r="F12" s="16">
        <f t="shared" si="4"/>
        <v>6.26</v>
      </c>
      <c r="G12" s="17">
        <f t="shared" si="5"/>
        <v>7.06</v>
      </c>
      <c r="H12" s="14">
        <v>40.5</v>
      </c>
      <c r="I12" s="14">
        <v>43</v>
      </c>
      <c r="J12" s="14">
        <v>26</v>
      </c>
      <c r="K12" s="17">
        <f t="shared" si="3"/>
        <v>0.045279</v>
      </c>
      <c r="L12" s="38">
        <f t="shared" si="6"/>
        <v>27606.616753903574</v>
      </c>
      <c r="M12" s="38">
        <f t="shared" si="7"/>
        <v>71777.2035601493</v>
      </c>
    </row>
    <row r="13" spans="1:13" ht="24.75" customHeight="1">
      <c r="A13" s="14" t="s">
        <v>31</v>
      </c>
      <c r="B13" s="15" t="s">
        <v>26</v>
      </c>
      <c r="C13" s="15">
        <v>179.6</v>
      </c>
      <c r="D13" s="15">
        <v>44.7</v>
      </c>
      <c r="E13" s="14">
        <v>50</v>
      </c>
      <c r="F13" s="16">
        <f t="shared" si="4"/>
        <v>8.98</v>
      </c>
      <c r="G13" s="17">
        <f t="shared" si="5"/>
        <v>9.780000000000001</v>
      </c>
      <c r="H13" s="14">
        <v>48.5</v>
      </c>
      <c r="I13" s="14">
        <v>43</v>
      </c>
      <c r="J13" s="14">
        <v>28</v>
      </c>
      <c r="K13" s="17">
        <f t="shared" si="3"/>
        <v>0.058394</v>
      </c>
      <c r="L13" s="38">
        <f t="shared" si="6"/>
        <v>21406.308867349384</v>
      </c>
      <c r="M13" s="38">
        <f t="shared" si="7"/>
        <v>55656.4030551084</v>
      </c>
    </row>
    <row r="14" spans="1:13" ht="24.75" customHeight="1">
      <c r="A14" s="14" t="s">
        <v>32</v>
      </c>
      <c r="B14" s="15" t="s">
        <v>26</v>
      </c>
      <c r="C14" s="15">
        <v>180.8</v>
      </c>
      <c r="D14" s="15">
        <v>44.2</v>
      </c>
      <c r="E14" s="14">
        <v>50</v>
      </c>
      <c r="F14" s="16">
        <f t="shared" si="4"/>
        <v>9.04</v>
      </c>
      <c r="G14" s="17">
        <f t="shared" si="5"/>
        <v>9.84</v>
      </c>
      <c r="H14" s="14">
        <v>48.5</v>
      </c>
      <c r="I14" s="14">
        <v>43</v>
      </c>
      <c r="J14" s="14">
        <v>28</v>
      </c>
      <c r="K14" s="17">
        <f t="shared" si="3"/>
        <v>0.058394</v>
      </c>
      <c r="L14" s="38">
        <f t="shared" si="6"/>
        <v>21406.308867349384</v>
      </c>
      <c r="M14" s="38">
        <f t="shared" si="7"/>
        <v>55656.4030551084</v>
      </c>
    </row>
    <row r="15" spans="1:13" ht="24.75" customHeight="1">
      <c r="A15" s="14" t="s">
        <v>33</v>
      </c>
      <c r="B15" s="15" t="s">
        <v>26</v>
      </c>
      <c r="C15" s="15">
        <v>164.4</v>
      </c>
      <c r="D15" s="15">
        <v>46.9</v>
      </c>
      <c r="E15" s="14">
        <v>50</v>
      </c>
      <c r="F15" s="16">
        <f t="shared" si="4"/>
        <v>8.22</v>
      </c>
      <c r="G15" s="17">
        <f t="shared" si="5"/>
        <v>9.020000000000001</v>
      </c>
      <c r="H15" s="14">
        <v>48.5</v>
      </c>
      <c r="I15" s="14">
        <v>43</v>
      </c>
      <c r="J15" s="14">
        <v>28</v>
      </c>
      <c r="K15" s="17">
        <f t="shared" si="3"/>
        <v>0.058394</v>
      </c>
      <c r="L15" s="38">
        <f t="shared" si="6"/>
        <v>21406.308867349384</v>
      </c>
      <c r="M15" s="38">
        <f t="shared" si="7"/>
        <v>55656.4030551084</v>
      </c>
    </row>
    <row r="16" spans="1:13" ht="24.75" customHeight="1">
      <c r="A16" s="14" t="s">
        <v>34</v>
      </c>
      <c r="B16" s="15" t="s">
        <v>26</v>
      </c>
      <c r="C16" s="15">
        <v>154.4</v>
      </c>
      <c r="D16" s="15">
        <v>43.8</v>
      </c>
      <c r="E16" s="14">
        <v>50</v>
      </c>
      <c r="F16" s="16">
        <f t="shared" si="4"/>
        <v>7.72</v>
      </c>
      <c r="G16" s="17">
        <f t="shared" si="5"/>
        <v>8.52</v>
      </c>
      <c r="H16" s="14">
        <v>48.5</v>
      </c>
      <c r="I16" s="14">
        <v>43</v>
      </c>
      <c r="J16" s="14">
        <v>28</v>
      </c>
      <c r="K16" s="17">
        <f t="shared" si="3"/>
        <v>0.058394</v>
      </c>
      <c r="L16" s="38">
        <f t="shared" si="6"/>
        <v>21406.308867349384</v>
      </c>
      <c r="M16" s="38">
        <f t="shared" si="7"/>
        <v>55656.4030551084</v>
      </c>
    </row>
    <row r="17" spans="1:13" ht="24.75" customHeight="1">
      <c r="A17" s="14" t="s">
        <v>35</v>
      </c>
      <c r="B17" s="15" t="s">
        <v>26</v>
      </c>
      <c r="C17" s="15">
        <v>180.4</v>
      </c>
      <c r="D17" s="15">
        <v>50</v>
      </c>
      <c r="E17" s="14">
        <v>50</v>
      </c>
      <c r="F17" s="16">
        <f t="shared" si="4"/>
        <v>9.02</v>
      </c>
      <c r="G17" s="17">
        <f t="shared" si="5"/>
        <v>9.82</v>
      </c>
      <c r="H17" s="14">
        <v>48.5</v>
      </c>
      <c r="I17" s="14">
        <v>43</v>
      </c>
      <c r="J17" s="14">
        <v>28</v>
      </c>
      <c r="K17" s="17">
        <f t="shared" si="3"/>
        <v>0.058394</v>
      </c>
      <c r="L17" s="38">
        <f t="shared" si="6"/>
        <v>21406.308867349384</v>
      </c>
      <c r="M17" s="38">
        <f t="shared" si="7"/>
        <v>55656.4030551084</v>
      </c>
    </row>
    <row r="18" spans="1:13" ht="24.75" customHeight="1">
      <c r="A18" s="14" t="s">
        <v>36</v>
      </c>
      <c r="B18" s="15" t="s">
        <v>26</v>
      </c>
      <c r="C18" s="15">
        <v>193.4</v>
      </c>
      <c r="D18" s="15">
        <v>45.3</v>
      </c>
      <c r="E18" s="14">
        <v>50</v>
      </c>
      <c r="F18" s="16">
        <f t="shared" si="4"/>
        <v>9.67</v>
      </c>
      <c r="G18" s="17">
        <f t="shared" si="5"/>
        <v>10.47</v>
      </c>
      <c r="H18" s="14">
        <v>48.5</v>
      </c>
      <c r="I18" s="14">
        <v>43</v>
      </c>
      <c r="J18" s="14">
        <v>28</v>
      </c>
      <c r="K18" s="17">
        <f t="shared" si="3"/>
        <v>0.058394</v>
      </c>
      <c r="L18" s="38">
        <f t="shared" si="6"/>
        <v>21406.308867349384</v>
      </c>
      <c r="M18" s="38">
        <f t="shared" si="7"/>
        <v>55656.4030551084</v>
      </c>
    </row>
    <row r="19" spans="1:13" ht="24.75" customHeight="1">
      <c r="A19" s="14" t="s">
        <v>37</v>
      </c>
      <c r="B19" s="15" t="s">
        <v>26</v>
      </c>
      <c r="C19" s="15">
        <v>202.8</v>
      </c>
      <c r="D19" s="15">
        <v>48</v>
      </c>
      <c r="E19" s="14">
        <v>50</v>
      </c>
      <c r="F19" s="16">
        <f t="shared" si="4"/>
        <v>10.14</v>
      </c>
      <c r="G19" s="17">
        <f t="shared" si="5"/>
        <v>10.940000000000001</v>
      </c>
      <c r="H19" s="14">
        <v>48.5</v>
      </c>
      <c r="I19" s="14">
        <v>43</v>
      </c>
      <c r="J19" s="14">
        <v>28</v>
      </c>
      <c r="K19" s="17">
        <f t="shared" si="3"/>
        <v>0.058394</v>
      </c>
      <c r="L19" s="38">
        <f t="shared" si="6"/>
        <v>21406.308867349384</v>
      </c>
      <c r="M19" s="38">
        <f t="shared" si="7"/>
        <v>55656.4030551084</v>
      </c>
    </row>
    <row r="20" spans="1:13" ht="24.75" customHeight="1">
      <c r="A20" s="14" t="s">
        <v>38</v>
      </c>
      <c r="B20" s="15" t="s">
        <v>26</v>
      </c>
      <c r="C20" s="15">
        <v>150.8</v>
      </c>
      <c r="D20" s="15">
        <v>47</v>
      </c>
      <c r="E20" s="14">
        <v>50</v>
      </c>
      <c r="F20" s="16">
        <f t="shared" si="4"/>
        <v>7.540000000000001</v>
      </c>
      <c r="G20" s="17">
        <f t="shared" si="5"/>
        <v>8.340000000000002</v>
      </c>
      <c r="H20" s="14">
        <v>48.5</v>
      </c>
      <c r="I20" s="14">
        <v>43</v>
      </c>
      <c r="J20" s="14">
        <v>28</v>
      </c>
      <c r="K20" s="17">
        <f t="shared" si="3"/>
        <v>0.058394</v>
      </c>
      <c r="L20" s="38">
        <f t="shared" si="6"/>
        <v>21406.308867349384</v>
      </c>
      <c r="M20" s="38">
        <f t="shared" si="7"/>
        <v>55656.4030551084</v>
      </c>
    </row>
    <row r="21" spans="1:13" ht="24.75" customHeight="1">
      <c r="A21" s="14" t="s">
        <v>39</v>
      </c>
      <c r="B21" s="15" t="s">
        <v>26</v>
      </c>
      <c r="C21" s="15">
        <v>164.2</v>
      </c>
      <c r="D21" s="15">
        <v>49</v>
      </c>
      <c r="E21" s="14">
        <v>50</v>
      </c>
      <c r="F21" s="16">
        <f t="shared" si="4"/>
        <v>8.21</v>
      </c>
      <c r="G21" s="17">
        <f t="shared" si="5"/>
        <v>9.010000000000002</v>
      </c>
      <c r="H21" s="14">
        <v>48.5</v>
      </c>
      <c r="I21" s="14">
        <v>43</v>
      </c>
      <c r="J21" s="14">
        <v>28</v>
      </c>
      <c r="K21" s="17">
        <f t="shared" si="3"/>
        <v>0.058394</v>
      </c>
      <c r="L21" s="38">
        <f t="shared" si="6"/>
        <v>21406.308867349384</v>
      </c>
      <c r="M21" s="38">
        <f t="shared" si="7"/>
        <v>55656.4030551084</v>
      </c>
    </row>
    <row r="22" spans="1:13" ht="24.75" customHeight="1">
      <c r="A22" s="14" t="s">
        <v>40</v>
      </c>
      <c r="B22" s="15" t="s">
        <v>26</v>
      </c>
      <c r="C22" s="15">
        <v>155.8</v>
      </c>
      <c r="D22" s="15">
        <v>44.3</v>
      </c>
      <c r="E22" s="14">
        <v>50</v>
      </c>
      <c r="F22" s="16">
        <f t="shared" si="4"/>
        <v>7.790000000000001</v>
      </c>
      <c r="G22" s="17">
        <f t="shared" si="5"/>
        <v>8.590000000000002</v>
      </c>
      <c r="H22" s="14">
        <v>48.5</v>
      </c>
      <c r="I22" s="14">
        <v>43</v>
      </c>
      <c r="J22" s="14">
        <v>28</v>
      </c>
      <c r="K22" s="17">
        <f t="shared" si="3"/>
        <v>0.058394</v>
      </c>
      <c r="L22" s="38">
        <f t="shared" si="6"/>
        <v>21406.308867349384</v>
      </c>
      <c r="M22" s="38">
        <f t="shared" si="7"/>
        <v>55656.4030551084</v>
      </c>
    </row>
    <row r="23" spans="1:13" ht="24.75" customHeight="1">
      <c r="A23" s="14" t="s">
        <v>41</v>
      </c>
      <c r="B23" s="15" t="s">
        <v>26</v>
      </c>
      <c r="C23" s="15">
        <v>217.2</v>
      </c>
      <c r="D23" s="15">
        <v>51.3</v>
      </c>
      <c r="E23" s="14">
        <v>50</v>
      </c>
      <c r="F23" s="16">
        <f t="shared" si="4"/>
        <v>10.86</v>
      </c>
      <c r="G23" s="17">
        <f t="shared" si="5"/>
        <v>11.66</v>
      </c>
      <c r="H23" s="14">
        <v>48.5</v>
      </c>
      <c r="I23" s="14">
        <v>43</v>
      </c>
      <c r="J23" s="14">
        <v>28</v>
      </c>
      <c r="K23" s="17">
        <f t="shared" si="3"/>
        <v>0.058394</v>
      </c>
      <c r="L23" s="38">
        <f t="shared" si="6"/>
        <v>21406.308867349384</v>
      </c>
      <c r="M23" s="38">
        <f t="shared" si="7"/>
        <v>55656.4030551084</v>
      </c>
    </row>
    <row r="24" spans="1:13" ht="24.75" customHeight="1">
      <c r="A24" s="14" t="s">
        <v>42</v>
      </c>
      <c r="B24" s="15" t="s">
        <v>26</v>
      </c>
      <c r="C24" s="15">
        <v>209.2</v>
      </c>
      <c r="D24" s="15">
        <v>46.3</v>
      </c>
      <c r="E24" s="14">
        <v>50</v>
      </c>
      <c r="F24" s="16">
        <f t="shared" si="4"/>
        <v>10.46</v>
      </c>
      <c r="G24" s="17">
        <f t="shared" si="5"/>
        <v>11.260000000000002</v>
      </c>
      <c r="H24" s="14">
        <v>48.5</v>
      </c>
      <c r="I24" s="14">
        <v>43</v>
      </c>
      <c r="J24" s="14">
        <v>28</v>
      </c>
      <c r="K24" s="17">
        <f t="shared" si="3"/>
        <v>0.058394</v>
      </c>
      <c r="L24" s="38">
        <f t="shared" si="6"/>
        <v>21406.308867349384</v>
      </c>
      <c r="M24" s="38">
        <f t="shared" si="7"/>
        <v>55656.4030551084</v>
      </c>
    </row>
    <row r="25" spans="1:13" ht="24.75" customHeight="1">
      <c r="A25" s="14" t="s">
        <v>43</v>
      </c>
      <c r="B25" s="15" t="s">
        <v>26</v>
      </c>
      <c r="C25" s="15">
        <v>205.2</v>
      </c>
      <c r="D25" s="15">
        <v>48.5</v>
      </c>
      <c r="E25" s="14">
        <v>50</v>
      </c>
      <c r="F25" s="16">
        <f t="shared" si="4"/>
        <v>10.26</v>
      </c>
      <c r="G25" s="17">
        <f t="shared" si="5"/>
        <v>11.06</v>
      </c>
      <c r="H25" s="14">
        <v>48.5</v>
      </c>
      <c r="I25" s="14">
        <v>43</v>
      </c>
      <c r="J25" s="14">
        <v>28</v>
      </c>
      <c r="K25" s="17">
        <f t="shared" si="3"/>
        <v>0.058394</v>
      </c>
      <c r="L25" s="38">
        <f t="shared" si="6"/>
        <v>21406.308867349384</v>
      </c>
      <c r="M25" s="38">
        <f t="shared" si="7"/>
        <v>55656.4030551084</v>
      </c>
    </row>
    <row r="26" spans="1:13" ht="24.75" customHeight="1">
      <c r="A26" s="14" t="s">
        <v>44</v>
      </c>
      <c r="B26" s="15" t="s">
        <v>26</v>
      </c>
      <c r="C26" s="15">
        <v>129.6</v>
      </c>
      <c r="D26" s="15">
        <v>40</v>
      </c>
      <c r="E26" s="14">
        <v>50</v>
      </c>
      <c r="F26" s="16">
        <f t="shared" si="4"/>
        <v>6.48</v>
      </c>
      <c r="G26" s="17">
        <f t="shared" si="5"/>
        <v>7.28</v>
      </c>
      <c r="H26" s="14">
        <v>48.5</v>
      </c>
      <c r="I26" s="14">
        <v>43</v>
      </c>
      <c r="J26" s="14">
        <v>28</v>
      </c>
      <c r="K26" s="17">
        <f t="shared" si="3"/>
        <v>0.058394</v>
      </c>
      <c r="L26" s="38">
        <f t="shared" si="6"/>
        <v>21406.308867349384</v>
      </c>
      <c r="M26" s="38">
        <f t="shared" si="7"/>
        <v>55656.4030551084</v>
      </c>
    </row>
    <row r="27" spans="1:13" ht="24.75" customHeight="1">
      <c r="A27" s="18"/>
      <c r="B27" s="19"/>
      <c r="C27" s="19"/>
      <c r="D27" s="19"/>
      <c r="E27" s="19"/>
      <c r="F27" s="20"/>
      <c r="G27" s="21"/>
      <c r="H27" s="19"/>
      <c r="I27" s="19"/>
      <c r="J27" s="19"/>
      <c r="K27" s="21"/>
      <c r="L27" s="39"/>
      <c r="M27" s="40"/>
    </row>
    <row r="28" spans="1:13" ht="24.75" customHeight="1">
      <c r="A28" s="22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1"/>
    </row>
    <row r="29" spans="1:13" ht="24.75" customHeight="1">
      <c r="A29" s="14" t="s">
        <v>46</v>
      </c>
      <c r="B29" s="15" t="s">
        <v>26</v>
      </c>
      <c r="C29" s="15">
        <v>170</v>
      </c>
      <c r="D29" s="15" t="s">
        <v>47</v>
      </c>
      <c r="E29" s="14">
        <v>50</v>
      </c>
      <c r="F29" s="16">
        <f aca="true" t="shared" si="8" ref="F29:F39">C29*E29/1000</f>
        <v>8.5</v>
      </c>
      <c r="G29" s="17">
        <f aca="true" t="shared" si="9" ref="G29:G39">F29+0.8</f>
        <v>9.3</v>
      </c>
      <c r="H29" s="14">
        <v>41</v>
      </c>
      <c r="I29" s="14">
        <v>35</v>
      </c>
      <c r="J29" s="14">
        <v>54</v>
      </c>
      <c r="K29" s="17">
        <f>I29*J29*H29/1000000</f>
        <v>0.07749</v>
      </c>
      <c r="L29" s="38">
        <f aca="true" t="shared" si="10" ref="L29:L39">25*E29/K29</f>
        <v>16131.1136920893</v>
      </c>
      <c r="M29" s="38">
        <f aca="true" t="shared" si="11" ref="M29:M39">65*E29/K29</f>
        <v>41940.89559943218</v>
      </c>
    </row>
    <row r="30" spans="1:13" ht="24.75" customHeight="1">
      <c r="A30" s="14" t="s">
        <v>48</v>
      </c>
      <c r="B30" s="15" t="s">
        <v>26</v>
      </c>
      <c r="C30" s="15">
        <v>166.6</v>
      </c>
      <c r="D30" s="15" t="s">
        <v>49</v>
      </c>
      <c r="E30" s="14">
        <v>50</v>
      </c>
      <c r="F30" s="16">
        <f t="shared" si="8"/>
        <v>8.33</v>
      </c>
      <c r="G30" s="17">
        <f t="shared" si="9"/>
        <v>9.13</v>
      </c>
      <c r="H30" s="14">
        <v>41</v>
      </c>
      <c r="I30" s="14">
        <v>35</v>
      </c>
      <c r="J30" s="14">
        <v>54</v>
      </c>
      <c r="K30" s="17">
        <f>H30*I30*J30/1000000</f>
        <v>0.07749</v>
      </c>
      <c r="L30" s="38">
        <f>25*E29/K30</f>
        <v>16131.1136920893</v>
      </c>
      <c r="M30" s="38">
        <f>65*E29/K30</f>
        <v>41940.89559943218</v>
      </c>
    </row>
    <row r="31" spans="1:13" ht="24.75" customHeight="1">
      <c r="A31" s="14" t="s">
        <v>50</v>
      </c>
      <c r="B31" s="15" t="s">
        <v>26</v>
      </c>
      <c r="C31" s="15">
        <v>172.2</v>
      </c>
      <c r="D31" s="15" t="s">
        <v>47</v>
      </c>
      <c r="E31" s="14">
        <v>50</v>
      </c>
      <c r="F31" s="16">
        <f t="shared" si="8"/>
        <v>8.61</v>
      </c>
      <c r="G31" s="17">
        <f t="shared" si="9"/>
        <v>9.41</v>
      </c>
      <c r="H31" s="14">
        <v>41</v>
      </c>
      <c r="I31" s="14">
        <v>35</v>
      </c>
      <c r="J31" s="14">
        <v>54</v>
      </c>
      <c r="K31" s="17">
        <f aca="true" t="shared" si="12" ref="K31:K39">J31*I31*H31/1000000</f>
        <v>0.07749</v>
      </c>
      <c r="L31" s="38">
        <f t="shared" si="10"/>
        <v>16131.1136920893</v>
      </c>
      <c r="M31" s="38">
        <f t="shared" si="11"/>
        <v>41940.89559943218</v>
      </c>
    </row>
    <row r="32" spans="1:13" ht="24.75" customHeight="1">
      <c r="A32" s="14" t="s">
        <v>51</v>
      </c>
      <c r="B32" s="15" t="s">
        <v>26</v>
      </c>
      <c r="C32" s="15">
        <v>166</v>
      </c>
      <c r="D32" s="15" t="s">
        <v>52</v>
      </c>
      <c r="E32" s="14">
        <v>50</v>
      </c>
      <c r="F32" s="16">
        <f t="shared" si="8"/>
        <v>8.3</v>
      </c>
      <c r="G32" s="17">
        <f t="shared" si="9"/>
        <v>9.100000000000001</v>
      </c>
      <c r="H32" s="14">
        <v>41</v>
      </c>
      <c r="I32" s="14">
        <v>35</v>
      </c>
      <c r="J32" s="14">
        <v>54</v>
      </c>
      <c r="K32" s="17">
        <f t="shared" si="12"/>
        <v>0.07749</v>
      </c>
      <c r="L32" s="38">
        <f t="shared" si="10"/>
        <v>16131.1136920893</v>
      </c>
      <c r="M32" s="38">
        <f t="shared" si="11"/>
        <v>41940.89559943218</v>
      </c>
    </row>
    <row r="33" spans="1:13" ht="24.75" customHeight="1">
      <c r="A33" s="14" t="s">
        <v>14</v>
      </c>
      <c r="B33" s="15" t="s">
        <v>26</v>
      </c>
      <c r="C33" s="15">
        <v>221.6</v>
      </c>
      <c r="D33" s="15" t="s">
        <v>53</v>
      </c>
      <c r="E33" s="14">
        <v>50</v>
      </c>
      <c r="F33" s="16">
        <f t="shared" si="8"/>
        <v>11.08</v>
      </c>
      <c r="G33" s="17">
        <f t="shared" si="9"/>
        <v>11.88</v>
      </c>
      <c r="H33" s="14">
        <v>41</v>
      </c>
      <c r="I33" s="14">
        <v>35</v>
      </c>
      <c r="J33" s="14">
        <v>54</v>
      </c>
      <c r="K33" s="17">
        <f t="shared" si="12"/>
        <v>0.07749</v>
      </c>
      <c r="L33" s="38">
        <f t="shared" si="10"/>
        <v>16131.1136920893</v>
      </c>
      <c r="M33" s="38">
        <f t="shared" si="11"/>
        <v>41940.89559943218</v>
      </c>
    </row>
    <row r="34" spans="1:13" ht="24.75" customHeight="1">
      <c r="A34" s="14" t="s">
        <v>54</v>
      </c>
      <c r="B34" s="15" t="s">
        <v>26</v>
      </c>
      <c r="C34" s="15">
        <v>207.4</v>
      </c>
      <c r="D34" s="15" t="s">
        <v>55</v>
      </c>
      <c r="E34" s="14">
        <v>50</v>
      </c>
      <c r="F34" s="16">
        <f t="shared" si="8"/>
        <v>10.37</v>
      </c>
      <c r="G34" s="17">
        <f t="shared" si="9"/>
        <v>11.17</v>
      </c>
      <c r="H34" s="14">
        <v>41</v>
      </c>
      <c r="I34" s="14">
        <v>35</v>
      </c>
      <c r="J34" s="14">
        <v>54</v>
      </c>
      <c r="K34" s="17">
        <f t="shared" si="12"/>
        <v>0.07749</v>
      </c>
      <c r="L34" s="38">
        <f t="shared" si="10"/>
        <v>16131.1136920893</v>
      </c>
      <c r="M34" s="38">
        <f t="shared" si="11"/>
        <v>41940.89559943218</v>
      </c>
    </row>
    <row r="35" spans="1:13" ht="24.75" customHeight="1">
      <c r="A35" s="14" t="s">
        <v>56</v>
      </c>
      <c r="B35" s="15" t="s">
        <v>26</v>
      </c>
      <c r="C35" s="15">
        <v>213.4</v>
      </c>
      <c r="D35" s="15" t="s">
        <v>57</v>
      </c>
      <c r="E35" s="14">
        <v>50</v>
      </c>
      <c r="F35" s="16">
        <f t="shared" si="8"/>
        <v>10.67</v>
      </c>
      <c r="G35" s="17">
        <f t="shared" si="9"/>
        <v>11.47</v>
      </c>
      <c r="H35" s="14">
        <v>41</v>
      </c>
      <c r="I35" s="14">
        <v>35</v>
      </c>
      <c r="J35" s="14">
        <v>54</v>
      </c>
      <c r="K35" s="17">
        <f t="shared" si="12"/>
        <v>0.07749</v>
      </c>
      <c r="L35" s="38">
        <f t="shared" si="10"/>
        <v>16131.1136920893</v>
      </c>
      <c r="M35" s="38">
        <f t="shared" si="11"/>
        <v>41940.89559943218</v>
      </c>
    </row>
    <row r="36" spans="1:13" ht="24.75" customHeight="1">
      <c r="A36" s="14" t="s">
        <v>58</v>
      </c>
      <c r="B36" s="15" t="s">
        <v>26</v>
      </c>
      <c r="C36" s="15">
        <v>218</v>
      </c>
      <c r="D36" s="15" t="s">
        <v>59</v>
      </c>
      <c r="E36" s="14">
        <v>50</v>
      </c>
      <c r="F36" s="16">
        <f t="shared" si="8"/>
        <v>10.9</v>
      </c>
      <c r="G36" s="17">
        <f t="shared" si="9"/>
        <v>11.700000000000001</v>
      </c>
      <c r="H36" s="14">
        <v>41</v>
      </c>
      <c r="I36" s="14">
        <v>35</v>
      </c>
      <c r="J36" s="14">
        <v>54</v>
      </c>
      <c r="K36" s="17">
        <f t="shared" si="12"/>
        <v>0.07749</v>
      </c>
      <c r="L36" s="38">
        <f t="shared" si="10"/>
        <v>16131.1136920893</v>
      </c>
      <c r="M36" s="38">
        <f t="shared" si="11"/>
        <v>41940.89559943218</v>
      </c>
    </row>
    <row r="37" spans="1:13" ht="24.75" customHeight="1">
      <c r="A37" s="14" t="s">
        <v>60</v>
      </c>
      <c r="B37" s="15" t="s">
        <v>26</v>
      </c>
      <c r="C37" s="15">
        <v>226</v>
      </c>
      <c r="D37" s="15" t="s">
        <v>61</v>
      </c>
      <c r="E37" s="14">
        <v>50</v>
      </c>
      <c r="F37" s="16">
        <f t="shared" si="8"/>
        <v>11.3</v>
      </c>
      <c r="G37" s="17">
        <f t="shared" si="9"/>
        <v>12.100000000000001</v>
      </c>
      <c r="H37" s="14">
        <v>41</v>
      </c>
      <c r="I37" s="14">
        <v>35</v>
      </c>
      <c r="J37" s="14">
        <v>54</v>
      </c>
      <c r="K37" s="17">
        <f t="shared" si="12"/>
        <v>0.07749</v>
      </c>
      <c r="L37" s="38">
        <f t="shared" si="10"/>
        <v>16131.1136920893</v>
      </c>
      <c r="M37" s="38">
        <f t="shared" si="11"/>
        <v>41940.89559943218</v>
      </c>
    </row>
    <row r="38" spans="1:13" ht="24.75" customHeight="1">
      <c r="A38" s="14" t="s">
        <v>62</v>
      </c>
      <c r="B38" s="15" t="s">
        <v>26</v>
      </c>
      <c r="C38" s="15">
        <v>142.4</v>
      </c>
      <c r="D38" s="15" t="s">
        <v>63</v>
      </c>
      <c r="E38" s="14">
        <v>50</v>
      </c>
      <c r="F38" s="16">
        <f t="shared" si="8"/>
        <v>7.12</v>
      </c>
      <c r="G38" s="17">
        <f t="shared" si="9"/>
        <v>7.92</v>
      </c>
      <c r="H38" s="14">
        <v>41</v>
      </c>
      <c r="I38" s="14">
        <v>35</v>
      </c>
      <c r="J38" s="14">
        <v>54</v>
      </c>
      <c r="K38" s="17">
        <f t="shared" si="12"/>
        <v>0.07749</v>
      </c>
      <c r="L38" s="38">
        <f t="shared" si="10"/>
        <v>16131.1136920893</v>
      </c>
      <c r="M38" s="38">
        <f t="shared" si="11"/>
        <v>41940.89559943218</v>
      </c>
    </row>
    <row r="39" spans="1:13" ht="24.75" customHeight="1">
      <c r="A39" s="14" t="s">
        <v>64</v>
      </c>
      <c r="B39" s="15" t="s">
        <v>26</v>
      </c>
      <c r="C39" s="15">
        <v>223.2</v>
      </c>
      <c r="D39" s="15" t="s">
        <v>53</v>
      </c>
      <c r="E39" s="14">
        <v>50</v>
      </c>
      <c r="F39" s="16">
        <f t="shared" si="8"/>
        <v>11.16</v>
      </c>
      <c r="G39" s="17">
        <f t="shared" si="9"/>
        <v>11.96</v>
      </c>
      <c r="H39" s="14">
        <v>41</v>
      </c>
      <c r="I39" s="14">
        <v>35</v>
      </c>
      <c r="J39" s="14">
        <v>54</v>
      </c>
      <c r="K39" s="17">
        <f t="shared" si="12"/>
        <v>0.07749</v>
      </c>
      <c r="L39" s="38">
        <f t="shared" si="10"/>
        <v>16131.1136920893</v>
      </c>
      <c r="M39" s="38">
        <f t="shared" si="11"/>
        <v>41940.89559943218</v>
      </c>
    </row>
    <row r="40" spans="1:13" ht="24.75" customHeight="1">
      <c r="A40" s="14"/>
      <c r="B40" s="15"/>
      <c r="C40" s="15"/>
      <c r="D40" s="15"/>
      <c r="E40" s="14"/>
      <c r="F40" s="16"/>
      <c r="G40" s="17"/>
      <c r="H40" s="14"/>
      <c r="I40" s="14"/>
      <c r="J40" s="14"/>
      <c r="K40" s="17"/>
      <c r="L40" s="38"/>
      <c r="M40" s="38"/>
    </row>
    <row r="41" spans="1:13" ht="24.75" customHeight="1">
      <c r="A41" s="22" t="s">
        <v>65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1"/>
    </row>
    <row r="42" spans="1:13" ht="24.75" customHeight="1">
      <c r="A42" s="14" t="s">
        <v>66</v>
      </c>
      <c r="B42" s="15" t="s">
        <v>26</v>
      </c>
      <c r="C42" s="15">
        <v>911.4</v>
      </c>
      <c r="D42" s="15" t="s">
        <v>67</v>
      </c>
      <c r="E42" s="14">
        <v>6</v>
      </c>
      <c r="F42" s="16">
        <f aca="true" t="shared" si="13" ref="F42:F45">C42*E42/1000</f>
        <v>5.4684</v>
      </c>
      <c r="G42" s="17">
        <f aca="true" t="shared" si="14" ref="G42:G45">F42+0.8</f>
        <v>6.2684</v>
      </c>
      <c r="H42" s="14">
        <v>68</v>
      </c>
      <c r="I42" s="14">
        <v>66</v>
      </c>
      <c r="J42" s="14">
        <v>24</v>
      </c>
      <c r="K42" s="17">
        <f aca="true" t="shared" si="15" ref="K42:K45">J42*I42*H42/1000000</f>
        <v>0.107712</v>
      </c>
      <c r="L42" s="38">
        <f aca="true" t="shared" si="16" ref="L42:L45">25*E42/K42</f>
        <v>1392.602495543672</v>
      </c>
      <c r="M42" s="38">
        <f aca="true" t="shared" si="17" ref="M42:M45">65*E42/K42</f>
        <v>3620.766488413547</v>
      </c>
    </row>
    <row r="43" spans="1:17" ht="24.75" customHeight="1">
      <c r="A43" s="14" t="s">
        <v>76</v>
      </c>
      <c r="B43" s="15" t="s">
        <v>26</v>
      </c>
      <c r="C43" s="15">
        <v>539.8</v>
      </c>
      <c r="D43" s="15" t="s">
        <v>77</v>
      </c>
      <c r="E43" s="14">
        <v>12</v>
      </c>
      <c r="F43" s="16">
        <f t="shared" si="13"/>
        <v>6.4776</v>
      </c>
      <c r="G43" s="17">
        <f t="shared" si="14"/>
        <v>7.2776</v>
      </c>
      <c r="H43" s="14">
        <v>65</v>
      </c>
      <c r="I43" s="14">
        <v>40</v>
      </c>
      <c r="J43" s="14">
        <v>39</v>
      </c>
      <c r="K43" s="17">
        <f t="shared" si="15"/>
        <v>0.1014</v>
      </c>
      <c r="L43" s="38">
        <f t="shared" si="16"/>
        <v>2958.5798816568044</v>
      </c>
      <c r="M43" s="38">
        <f t="shared" si="17"/>
        <v>7692.307692307692</v>
      </c>
      <c r="N43" s="6" t="s">
        <v>78</v>
      </c>
      <c r="O43" s="6" t="s">
        <v>79</v>
      </c>
      <c r="P43" s="6" t="s">
        <v>80</v>
      </c>
      <c r="Q43" s="6" t="s">
        <v>81</v>
      </c>
    </row>
    <row r="44" spans="1:17" s="2" customFormat="1" ht="24.75" customHeight="1">
      <c r="A44" s="14" t="s">
        <v>83</v>
      </c>
      <c r="B44" s="15" t="s">
        <v>26</v>
      </c>
      <c r="C44" s="15">
        <v>441.8</v>
      </c>
      <c r="D44" s="15" t="s">
        <v>84</v>
      </c>
      <c r="E44" s="14">
        <v>6</v>
      </c>
      <c r="F44" s="16">
        <f t="shared" si="13"/>
        <v>2.6508000000000003</v>
      </c>
      <c r="G44" s="17">
        <f t="shared" si="14"/>
        <v>3.4508</v>
      </c>
      <c r="H44" s="14">
        <v>60</v>
      </c>
      <c r="I44" s="14">
        <v>57</v>
      </c>
      <c r="J44" s="14">
        <v>22</v>
      </c>
      <c r="K44" s="17">
        <f t="shared" si="15"/>
        <v>0.07524</v>
      </c>
      <c r="L44" s="38">
        <f t="shared" si="16"/>
        <v>1993.6204146730463</v>
      </c>
      <c r="M44" s="38">
        <f t="shared" si="17"/>
        <v>5183.41307814992</v>
      </c>
      <c r="N44" s="6" t="s">
        <v>86</v>
      </c>
      <c r="O44" s="6" t="s">
        <v>87</v>
      </c>
      <c r="P44" s="6" t="s">
        <v>88</v>
      </c>
      <c r="Q44" s="6" t="s">
        <v>89</v>
      </c>
    </row>
    <row r="45" spans="1:17" ht="24.75" customHeight="1">
      <c r="A45" s="14" t="s">
        <v>90</v>
      </c>
      <c r="B45" s="15" t="s">
        <v>26</v>
      </c>
      <c r="C45" s="15">
        <v>446.2</v>
      </c>
      <c r="D45" s="15" t="s">
        <v>91</v>
      </c>
      <c r="E45" s="14">
        <v>16</v>
      </c>
      <c r="F45" s="16">
        <f t="shared" si="13"/>
        <v>7.1392</v>
      </c>
      <c r="G45" s="17">
        <f t="shared" si="14"/>
        <v>7.9392</v>
      </c>
      <c r="H45" s="14">
        <v>57</v>
      </c>
      <c r="I45" s="14">
        <v>16</v>
      </c>
      <c r="J45" s="14">
        <v>37</v>
      </c>
      <c r="K45" s="17">
        <f t="shared" si="15"/>
        <v>0.033744</v>
      </c>
      <c r="L45" s="38">
        <f t="shared" si="16"/>
        <v>11853.959222380274</v>
      </c>
      <c r="M45" s="38">
        <f t="shared" si="17"/>
        <v>30820.29397818871</v>
      </c>
      <c r="N45" s="6" t="s">
        <v>207</v>
      </c>
      <c r="O45" s="6" t="s">
        <v>208</v>
      </c>
      <c r="P45" s="6" t="s">
        <v>209</v>
      </c>
      <c r="Q45" s="6" t="s">
        <v>210</v>
      </c>
    </row>
    <row r="46" spans="1:17" ht="24.75" customHeight="1">
      <c r="A46" s="24" t="s">
        <v>97</v>
      </c>
      <c r="B46" s="15" t="s">
        <v>26</v>
      </c>
      <c r="C46" s="25">
        <v>1060</v>
      </c>
      <c r="D46" s="25"/>
      <c r="E46" s="24"/>
      <c r="F46" s="16"/>
      <c r="G46" s="17"/>
      <c r="H46" s="24">
        <v>59</v>
      </c>
      <c r="I46" s="24">
        <v>22</v>
      </c>
      <c r="J46" s="24">
        <v>7</v>
      </c>
      <c r="K46" s="17">
        <v>0.009</v>
      </c>
      <c r="L46" s="38"/>
      <c r="M46" s="38"/>
      <c r="N46" s="42"/>
      <c r="O46" s="42"/>
      <c r="P46" s="42"/>
      <c r="Q46" s="42"/>
    </row>
    <row r="47" spans="1:17" ht="24.75" customHeight="1">
      <c r="A47" s="24" t="s">
        <v>98</v>
      </c>
      <c r="B47" s="15" t="s">
        <v>26</v>
      </c>
      <c r="C47" s="25">
        <v>900</v>
      </c>
      <c r="D47" s="25"/>
      <c r="E47" s="24"/>
      <c r="F47" s="16"/>
      <c r="G47" s="17"/>
      <c r="H47" s="24">
        <v>54</v>
      </c>
      <c r="I47" s="24">
        <v>20</v>
      </c>
      <c r="J47" s="24">
        <v>7</v>
      </c>
      <c r="K47" s="17">
        <v>0.007</v>
      </c>
      <c r="L47" s="38"/>
      <c r="M47" s="38"/>
      <c r="N47" s="42"/>
      <c r="O47" s="42"/>
      <c r="P47" s="42"/>
      <c r="Q47" s="42"/>
    </row>
    <row r="48" spans="1:17" ht="24.75" customHeight="1">
      <c r="A48" s="24"/>
      <c r="B48" s="25"/>
      <c r="C48" s="25"/>
      <c r="D48" s="25"/>
      <c r="E48" s="24"/>
      <c r="F48" s="16"/>
      <c r="G48" s="17"/>
      <c r="H48" s="24"/>
      <c r="I48" s="24"/>
      <c r="J48" s="24"/>
      <c r="K48" s="17"/>
      <c r="L48" s="38"/>
      <c r="M48" s="38"/>
      <c r="N48" s="42"/>
      <c r="O48" s="42"/>
      <c r="P48" s="42"/>
      <c r="Q48" s="42"/>
    </row>
    <row r="49" spans="1:17" ht="24.75" customHeight="1">
      <c r="A49" s="26" t="s">
        <v>102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3"/>
      <c r="N49" s="44" t="s">
        <v>103</v>
      </c>
      <c r="O49" s="42"/>
      <c r="P49" s="42"/>
      <c r="Q49" s="42"/>
    </row>
    <row r="50" spans="1:17" ht="24.75" customHeight="1">
      <c r="A50" s="28" t="s">
        <v>104</v>
      </c>
      <c r="B50" s="29" t="s">
        <v>105</v>
      </c>
      <c r="C50" s="15">
        <v>117.2</v>
      </c>
      <c r="D50" s="15" t="s">
        <v>106</v>
      </c>
      <c r="E50" s="14">
        <v>144</v>
      </c>
      <c r="F50" s="16">
        <v>16.08</v>
      </c>
      <c r="G50" s="30">
        <v>16.88</v>
      </c>
      <c r="H50" s="17">
        <v>18.5</v>
      </c>
      <c r="I50" s="14">
        <v>5.5</v>
      </c>
      <c r="J50" s="14">
        <v>4</v>
      </c>
      <c r="K50" s="17"/>
      <c r="L50" s="38"/>
      <c r="M50" s="38" t="s">
        <v>107</v>
      </c>
      <c r="N50" s="44" t="s">
        <v>108</v>
      </c>
      <c r="O50" s="42"/>
      <c r="P50" s="42"/>
      <c r="Q50" s="42"/>
    </row>
    <row r="51" spans="1:17" ht="24.75" customHeight="1">
      <c r="A51" s="28" t="s">
        <v>109</v>
      </c>
      <c r="B51" s="29" t="s">
        <v>110</v>
      </c>
      <c r="C51" s="15">
        <v>83.2</v>
      </c>
      <c r="D51" s="15" t="s">
        <v>111</v>
      </c>
      <c r="E51" s="14">
        <v>144</v>
      </c>
      <c r="F51" s="16">
        <v>11.18</v>
      </c>
      <c r="G51" s="17">
        <v>11.98</v>
      </c>
      <c r="H51" s="14">
        <v>18.5</v>
      </c>
      <c r="I51" s="14">
        <v>5</v>
      </c>
      <c r="J51" s="14">
        <v>4</v>
      </c>
      <c r="K51" s="17"/>
      <c r="L51" s="38"/>
      <c r="M51" s="38" t="s">
        <v>112</v>
      </c>
      <c r="N51" s="44" t="s">
        <v>113</v>
      </c>
      <c r="O51" s="42"/>
      <c r="P51" s="42"/>
      <c r="Q51" s="42"/>
    </row>
    <row r="52" spans="1:17" ht="24.75" customHeight="1">
      <c r="A52" s="28" t="s">
        <v>114</v>
      </c>
      <c r="B52" s="29" t="s">
        <v>115</v>
      </c>
      <c r="C52" s="15">
        <v>118.8</v>
      </c>
      <c r="D52" s="15" t="s">
        <v>116</v>
      </c>
      <c r="E52" s="14">
        <v>144</v>
      </c>
      <c r="F52" s="16">
        <v>16.25</v>
      </c>
      <c r="G52" s="17">
        <v>17.05</v>
      </c>
      <c r="H52" s="14">
        <v>18</v>
      </c>
      <c r="I52" s="14">
        <v>6</v>
      </c>
      <c r="J52" s="14">
        <v>6</v>
      </c>
      <c r="K52" s="17"/>
      <c r="L52" s="38"/>
      <c r="M52" s="38" t="s">
        <v>117</v>
      </c>
      <c r="N52" s="44" t="s">
        <v>118</v>
      </c>
      <c r="O52" s="42"/>
      <c r="P52" s="42"/>
      <c r="Q52" s="42"/>
    </row>
    <row r="53" spans="1:17" ht="24.75" customHeight="1">
      <c r="A53" s="28" t="s">
        <v>119</v>
      </c>
      <c r="B53" s="29" t="s">
        <v>115</v>
      </c>
      <c r="C53" s="15">
        <v>118.4</v>
      </c>
      <c r="D53" s="15" t="s">
        <v>116</v>
      </c>
      <c r="E53" s="14">
        <v>144</v>
      </c>
      <c r="F53" s="16">
        <v>16.25</v>
      </c>
      <c r="G53" s="17">
        <v>17.05</v>
      </c>
      <c r="H53" s="14">
        <v>18</v>
      </c>
      <c r="I53" s="14">
        <v>6</v>
      </c>
      <c r="J53" s="14">
        <v>6</v>
      </c>
      <c r="K53" s="17"/>
      <c r="L53" s="38"/>
      <c r="M53" s="38" t="s">
        <v>117</v>
      </c>
      <c r="N53" s="44" t="s">
        <v>118</v>
      </c>
      <c r="O53" s="42"/>
      <c r="P53" s="42"/>
      <c r="Q53" s="42"/>
    </row>
    <row r="54" spans="1:17" ht="24.75" customHeight="1">
      <c r="A54" s="28" t="s">
        <v>120</v>
      </c>
      <c r="B54" s="29" t="s">
        <v>121</v>
      </c>
      <c r="C54" s="15">
        <v>123.8</v>
      </c>
      <c r="D54" s="15" t="s">
        <v>122</v>
      </c>
      <c r="E54" s="14">
        <v>144</v>
      </c>
      <c r="F54" s="16">
        <v>17.03</v>
      </c>
      <c r="G54" s="17">
        <v>17.83</v>
      </c>
      <c r="H54" s="14">
        <v>20.5</v>
      </c>
      <c r="I54" s="14">
        <v>6</v>
      </c>
      <c r="J54" s="14">
        <v>5</v>
      </c>
      <c r="K54" s="17"/>
      <c r="L54" s="38"/>
      <c r="M54" s="45" t="s">
        <v>123</v>
      </c>
      <c r="N54" s="44" t="s">
        <v>124</v>
      </c>
      <c r="O54" s="42"/>
      <c r="P54" s="42"/>
      <c r="Q54" s="42"/>
    </row>
    <row r="55" spans="1:17" ht="24.75" customHeight="1">
      <c r="A55" s="28" t="s">
        <v>125</v>
      </c>
      <c r="B55" s="29" t="s">
        <v>126</v>
      </c>
      <c r="C55" s="15">
        <v>138.8</v>
      </c>
      <c r="D55" s="15" t="s">
        <v>122</v>
      </c>
      <c r="E55" s="14">
        <v>144</v>
      </c>
      <c r="F55" s="16">
        <v>19.2</v>
      </c>
      <c r="G55" s="17">
        <v>20</v>
      </c>
      <c r="H55" s="14">
        <v>20.5</v>
      </c>
      <c r="I55" s="14">
        <v>6</v>
      </c>
      <c r="J55" s="14">
        <v>5</v>
      </c>
      <c r="K55" s="17"/>
      <c r="L55" s="38"/>
      <c r="M55" s="46"/>
      <c r="N55" s="44"/>
      <c r="O55" s="42"/>
      <c r="P55" s="42"/>
      <c r="Q55" s="42"/>
    </row>
    <row r="56" spans="1:17" ht="24.75" customHeight="1">
      <c r="A56" s="28" t="s">
        <v>127</v>
      </c>
      <c r="B56" s="29" t="s">
        <v>121</v>
      </c>
      <c r="C56" s="15">
        <v>144.6</v>
      </c>
      <c r="D56" s="15" t="s">
        <v>122</v>
      </c>
      <c r="E56" s="14">
        <v>144</v>
      </c>
      <c r="F56" s="16">
        <v>20.02</v>
      </c>
      <c r="G56" s="17">
        <v>20.82</v>
      </c>
      <c r="H56" s="14">
        <v>20.5</v>
      </c>
      <c r="I56" s="14">
        <v>6</v>
      </c>
      <c r="J56" s="14">
        <v>5</v>
      </c>
      <c r="K56" s="17"/>
      <c r="L56" s="38"/>
      <c r="M56" s="46"/>
      <c r="N56" s="44"/>
      <c r="O56" s="42"/>
      <c r="P56" s="42"/>
      <c r="Q56" s="42"/>
    </row>
    <row r="57" spans="1:17" ht="24.75" customHeight="1">
      <c r="A57" s="28" t="s">
        <v>128</v>
      </c>
      <c r="B57" s="29" t="s">
        <v>126</v>
      </c>
      <c r="C57" s="15">
        <v>125.6</v>
      </c>
      <c r="D57" s="15" t="s">
        <v>129</v>
      </c>
      <c r="E57" s="14">
        <v>144</v>
      </c>
      <c r="F57" s="16">
        <v>17.29</v>
      </c>
      <c r="G57" s="17">
        <v>18.0864</v>
      </c>
      <c r="H57" s="14">
        <v>20.5</v>
      </c>
      <c r="I57" s="14">
        <v>6</v>
      </c>
      <c r="J57" s="14">
        <v>5</v>
      </c>
      <c r="K57" s="17"/>
      <c r="L57" s="38"/>
      <c r="M57" s="46"/>
      <c r="N57" s="44"/>
      <c r="O57" s="42"/>
      <c r="P57" s="42"/>
      <c r="Q57" s="42"/>
    </row>
    <row r="58" spans="1:17" ht="24.75" customHeight="1">
      <c r="A58" s="28" t="s">
        <v>130</v>
      </c>
      <c r="B58" s="29" t="s">
        <v>121</v>
      </c>
      <c r="C58" s="15">
        <v>139</v>
      </c>
      <c r="D58" s="15" t="s">
        <v>122</v>
      </c>
      <c r="E58" s="14">
        <v>144</v>
      </c>
      <c r="F58" s="16">
        <v>19.22</v>
      </c>
      <c r="G58" s="17">
        <v>20.02</v>
      </c>
      <c r="H58" s="14">
        <v>20.5</v>
      </c>
      <c r="I58" s="14">
        <v>6</v>
      </c>
      <c r="J58" s="14">
        <v>5</v>
      </c>
      <c r="K58" s="17"/>
      <c r="L58" s="38"/>
      <c r="M58" s="46"/>
      <c r="N58" s="44"/>
      <c r="O58" s="42"/>
      <c r="P58" s="42"/>
      <c r="Q58" s="42"/>
    </row>
    <row r="59" spans="1:17" ht="24.75" customHeight="1">
      <c r="A59" s="28" t="s">
        <v>131</v>
      </c>
      <c r="B59" s="29" t="s">
        <v>121</v>
      </c>
      <c r="C59" s="15">
        <v>138.8</v>
      </c>
      <c r="D59" s="15" t="s">
        <v>122</v>
      </c>
      <c r="E59" s="14">
        <v>144</v>
      </c>
      <c r="F59" s="16">
        <v>19.2</v>
      </c>
      <c r="G59" s="17">
        <v>20</v>
      </c>
      <c r="H59" s="14">
        <v>20.5</v>
      </c>
      <c r="I59" s="14">
        <v>6</v>
      </c>
      <c r="J59" s="14">
        <v>5</v>
      </c>
      <c r="K59" s="17"/>
      <c r="L59" s="38"/>
      <c r="M59" s="47"/>
      <c r="N59" s="44"/>
      <c r="O59" s="42"/>
      <c r="P59" s="42"/>
      <c r="Q59" s="42"/>
    </row>
    <row r="60" spans="1:17" ht="24.75" customHeight="1">
      <c r="A60" s="28" t="s">
        <v>132</v>
      </c>
      <c r="B60" s="29" t="s">
        <v>133</v>
      </c>
      <c r="C60" s="15">
        <v>97.6</v>
      </c>
      <c r="D60" s="15" t="s">
        <v>106</v>
      </c>
      <c r="E60" s="14">
        <v>144</v>
      </c>
      <c r="F60" s="16">
        <v>13.25</v>
      </c>
      <c r="G60" s="17">
        <v>14.05</v>
      </c>
      <c r="H60" s="14">
        <v>19.2</v>
      </c>
      <c r="I60" s="14">
        <v>6.5</v>
      </c>
      <c r="J60" s="14">
        <v>4.5</v>
      </c>
      <c r="K60" s="17"/>
      <c r="L60" s="38"/>
      <c r="M60" s="45" t="s">
        <v>134</v>
      </c>
      <c r="N60" s="44" t="s">
        <v>135</v>
      </c>
      <c r="O60" s="42"/>
      <c r="P60" s="42"/>
      <c r="Q60" s="42"/>
    </row>
    <row r="61" spans="1:17" ht="24.75" customHeight="1">
      <c r="A61" s="28" t="s">
        <v>136</v>
      </c>
      <c r="B61" s="29" t="s">
        <v>137</v>
      </c>
      <c r="C61" s="15">
        <v>131.6</v>
      </c>
      <c r="D61" s="15" t="s">
        <v>106</v>
      </c>
      <c r="E61" s="14">
        <v>144</v>
      </c>
      <c r="F61" s="16">
        <v>18.15</v>
      </c>
      <c r="G61" s="17">
        <v>18.95</v>
      </c>
      <c r="H61" s="14">
        <v>19.2</v>
      </c>
      <c r="I61" s="14">
        <v>6.5</v>
      </c>
      <c r="J61" s="14">
        <v>4.5</v>
      </c>
      <c r="K61" s="17"/>
      <c r="L61" s="38"/>
      <c r="M61" s="46"/>
      <c r="N61" s="44"/>
      <c r="O61" s="42"/>
      <c r="P61" s="42"/>
      <c r="Q61" s="42"/>
    </row>
    <row r="62" spans="1:17" ht="24.75" customHeight="1">
      <c r="A62" s="28" t="s">
        <v>138</v>
      </c>
      <c r="B62" s="29" t="s">
        <v>133</v>
      </c>
      <c r="C62" s="15">
        <v>97.6</v>
      </c>
      <c r="D62" s="15" t="s">
        <v>106</v>
      </c>
      <c r="E62" s="14">
        <v>144</v>
      </c>
      <c r="F62" s="16">
        <v>13.25</v>
      </c>
      <c r="G62" s="17">
        <v>14.05</v>
      </c>
      <c r="H62" s="14">
        <v>19.2</v>
      </c>
      <c r="I62" s="14">
        <v>6.5</v>
      </c>
      <c r="J62" s="14">
        <v>4.5</v>
      </c>
      <c r="K62" s="17"/>
      <c r="L62" s="38"/>
      <c r="M62" s="47"/>
      <c r="N62" s="44"/>
      <c r="O62" s="42"/>
      <c r="P62" s="42"/>
      <c r="Q62" s="42"/>
    </row>
    <row r="63" spans="1:17" ht="24.75" customHeight="1">
      <c r="A63" s="28" t="s">
        <v>139</v>
      </c>
      <c r="B63" s="29" t="s">
        <v>140</v>
      </c>
      <c r="C63" s="15">
        <v>130</v>
      </c>
      <c r="D63" s="15" t="s">
        <v>141</v>
      </c>
      <c r="E63" s="14">
        <v>144</v>
      </c>
      <c r="F63" s="16">
        <v>17.92</v>
      </c>
      <c r="G63" s="17">
        <v>18.72</v>
      </c>
      <c r="H63" s="14">
        <v>18</v>
      </c>
      <c r="I63" s="14">
        <v>9.7</v>
      </c>
      <c r="J63" s="14">
        <v>7</v>
      </c>
      <c r="K63" s="17"/>
      <c r="L63" s="38"/>
      <c r="M63" s="38" t="s">
        <v>142</v>
      </c>
      <c r="N63" s="44" t="s">
        <v>143</v>
      </c>
      <c r="O63" s="42"/>
      <c r="P63" s="42"/>
      <c r="Q63" s="42"/>
    </row>
    <row r="64" spans="1:17" ht="24.75" customHeight="1">
      <c r="A64" s="28" t="s">
        <v>144</v>
      </c>
      <c r="B64" s="15" t="s">
        <v>145</v>
      </c>
      <c r="C64" s="15">
        <v>153</v>
      </c>
      <c r="D64" s="15" t="s">
        <v>122</v>
      </c>
      <c r="E64" s="14">
        <v>144</v>
      </c>
      <c r="F64" s="16">
        <v>21.23</v>
      </c>
      <c r="G64" s="17">
        <v>22.03</v>
      </c>
      <c r="H64" s="14">
        <v>21</v>
      </c>
      <c r="I64" s="14">
        <v>6.5</v>
      </c>
      <c r="J64" s="14">
        <v>5.5</v>
      </c>
      <c r="K64" s="17"/>
      <c r="L64" s="38"/>
      <c r="M64" s="38" t="s">
        <v>146</v>
      </c>
      <c r="N64" s="44" t="s">
        <v>147</v>
      </c>
      <c r="O64" s="42"/>
      <c r="P64" s="42"/>
      <c r="Q64" s="42"/>
    </row>
    <row r="65" spans="1:17" ht="24.75" customHeight="1">
      <c r="A65" s="28" t="s">
        <v>148</v>
      </c>
      <c r="B65" s="15" t="s">
        <v>149</v>
      </c>
      <c r="C65" s="15">
        <v>195.8</v>
      </c>
      <c r="D65" s="15" t="s">
        <v>150</v>
      </c>
      <c r="E65" s="14">
        <v>144</v>
      </c>
      <c r="F65" s="16">
        <v>27.4</v>
      </c>
      <c r="G65" s="17">
        <v>28.2</v>
      </c>
      <c r="H65" s="14">
        <v>20</v>
      </c>
      <c r="I65" s="14">
        <v>9.5</v>
      </c>
      <c r="J65" s="14">
        <v>5</v>
      </c>
      <c r="K65" s="17"/>
      <c r="L65" s="38"/>
      <c r="M65" s="38" t="s">
        <v>151</v>
      </c>
      <c r="N65" s="44" t="s">
        <v>152</v>
      </c>
      <c r="O65" s="42"/>
      <c r="P65" s="42"/>
      <c r="Q65" s="42"/>
    </row>
    <row r="66" spans="1:17" ht="24.75" customHeight="1">
      <c r="A66" s="28" t="s">
        <v>153</v>
      </c>
      <c r="B66" s="15" t="s">
        <v>154</v>
      </c>
      <c r="C66" s="15">
        <v>156</v>
      </c>
      <c r="D66" s="15" t="s">
        <v>155</v>
      </c>
      <c r="E66" s="14">
        <v>144</v>
      </c>
      <c r="F66" s="16">
        <v>21.7</v>
      </c>
      <c r="G66" s="17">
        <v>22.5</v>
      </c>
      <c r="H66" s="14"/>
      <c r="I66" s="14"/>
      <c r="J66" s="14"/>
      <c r="K66" s="17"/>
      <c r="L66" s="38"/>
      <c r="M66" s="38" t="s">
        <v>156</v>
      </c>
      <c r="N66" s="44" t="s">
        <v>157</v>
      </c>
      <c r="O66" s="42"/>
      <c r="P66" s="42"/>
      <c r="Q66" s="42"/>
    </row>
    <row r="67" spans="1:17" ht="24.75" customHeight="1">
      <c r="A67" s="28" t="s">
        <v>158</v>
      </c>
      <c r="B67" s="29" t="s">
        <v>159</v>
      </c>
      <c r="C67" s="15">
        <v>112.6</v>
      </c>
      <c r="D67" s="15" t="s">
        <v>160</v>
      </c>
      <c r="E67" s="14">
        <v>144</v>
      </c>
      <c r="F67" s="16">
        <v>15.41</v>
      </c>
      <c r="G67" s="17">
        <v>16.21</v>
      </c>
      <c r="H67" s="14">
        <v>16.5</v>
      </c>
      <c r="I67" s="14">
        <v>8.5</v>
      </c>
      <c r="J67" s="14">
        <v>5.8</v>
      </c>
      <c r="K67" s="17"/>
      <c r="L67" s="38"/>
      <c r="M67" s="38" t="s">
        <v>161</v>
      </c>
      <c r="N67" s="44" t="s">
        <v>162</v>
      </c>
      <c r="O67" s="42"/>
      <c r="P67" s="42"/>
      <c r="Q67" s="42"/>
    </row>
    <row r="68" spans="1:17" ht="24.75" customHeight="1">
      <c r="A68" s="28" t="s">
        <v>163</v>
      </c>
      <c r="B68" s="29" t="s">
        <v>164</v>
      </c>
      <c r="C68" s="15">
        <v>116.4</v>
      </c>
      <c r="D68" s="15" t="s">
        <v>129</v>
      </c>
      <c r="E68" s="14">
        <v>144</v>
      </c>
      <c r="F68" s="16">
        <v>15.96</v>
      </c>
      <c r="G68" s="17">
        <v>16.76</v>
      </c>
      <c r="H68" s="14">
        <v>16.5</v>
      </c>
      <c r="I68" s="14">
        <v>8.5</v>
      </c>
      <c r="J68" s="14">
        <v>5.8</v>
      </c>
      <c r="K68" s="17"/>
      <c r="L68" s="38"/>
      <c r="M68" s="45" t="s">
        <v>165</v>
      </c>
      <c r="N68" s="44" t="s">
        <v>108</v>
      </c>
      <c r="O68" s="42"/>
      <c r="P68" s="42"/>
      <c r="Q68" s="42"/>
    </row>
    <row r="69" spans="1:17" ht="24.75" customHeight="1">
      <c r="A69" s="28" t="s">
        <v>166</v>
      </c>
      <c r="B69" s="29" t="s">
        <v>164</v>
      </c>
      <c r="C69" s="15">
        <v>116.4</v>
      </c>
      <c r="D69" s="15" t="s">
        <v>129</v>
      </c>
      <c r="E69" s="14">
        <v>144</v>
      </c>
      <c r="F69" s="16">
        <v>15.96</v>
      </c>
      <c r="G69" s="17">
        <v>16.76</v>
      </c>
      <c r="H69" s="14">
        <v>16.5</v>
      </c>
      <c r="I69" s="14">
        <v>8.5</v>
      </c>
      <c r="J69" s="14">
        <v>5.8</v>
      </c>
      <c r="K69" s="17"/>
      <c r="L69" s="38"/>
      <c r="M69" s="47"/>
      <c r="N69" s="44"/>
      <c r="O69" s="42"/>
      <c r="P69" s="42"/>
      <c r="Q69" s="42"/>
    </row>
    <row r="70" spans="1:17" ht="24.75" customHeight="1">
      <c r="A70" s="28" t="s">
        <v>167</v>
      </c>
      <c r="B70" s="15" t="s">
        <v>168</v>
      </c>
      <c r="C70" s="15">
        <v>78.2</v>
      </c>
      <c r="D70" s="15" t="s">
        <v>169</v>
      </c>
      <c r="E70" s="14">
        <v>144</v>
      </c>
      <c r="F70" s="16">
        <v>10.46</v>
      </c>
      <c r="G70" s="17">
        <v>11.26</v>
      </c>
      <c r="H70" s="14"/>
      <c r="I70" s="14"/>
      <c r="J70" s="14"/>
      <c r="K70" s="17"/>
      <c r="L70" s="38"/>
      <c r="M70" s="38" t="s">
        <v>170</v>
      </c>
      <c r="N70" s="44">
        <v>32.8</v>
      </c>
      <c r="O70" s="42"/>
      <c r="P70" s="42"/>
      <c r="Q70" s="42"/>
    </row>
    <row r="71" spans="1:13" ht="21" customHeight="1">
      <c r="A71" s="48" t="s">
        <v>172</v>
      </c>
      <c r="B71" s="49"/>
      <c r="C71" s="49"/>
      <c r="D71" s="49"/>
      <c r="E71" s="50"/>
      <c r="F71" s="16"/>
      <c r="G71" s="17"/>
      <c r="H71" s="50"/>
      <c r="I71" s="50"/>
      <c r="J71" s="50"/>
      <c r="K71" s="17"/>
      <c r="L71" s="38"/>
      <c r="M71" s="38"/>
    </row>
    <row r="72" spans="1:13" ht="27" customHeight="1">
      <c r="A72" s="51" t="s">
        <v>173</v>
      </c>
      <c r="B72" s="52"/>
      <c r="C72" s="52"/>
      <c r="D72" s="52"/>
      <c r="E72" s="52"/>
      <c r="F72" s="53"/>
      <c r="G72" s="54"/>
      <c r="H72" s="52"/>
      <c r="I72" s="52"/>
      <c r="J72" s="52"/>
      <c r="K72" s="54"/>
      <c r="L72" s="71"/>
      <c r="M72" s="71"/>
    </row>
    <row r="73" spans="1:13" s="3" customFormat="1" ht="9.75" customHeight="1">
      <c r="A73" s="50"/>
      <c r="B73" s="55"/>
      <c r="C73" s="56"/>
      <c r="D73" s="56"/>
      <c r="E73" s="56"/>
      <c r="F73" s="16"/>
      <c r="G73" s="17"/>
      <c r="H73" s="56"/>
      <c r="I73" s="56"/>
      <c r="J73" s="56"/>
      <c r="K73" s="17"/>
      <c r="L73" s="38"/>
      <c r="M73" s="38"/>
    </row>
    <row r="74" spans="1:13" ht="30" customHeight="1">
      <c r="A74" s="57" t="s">
        <v>174</v>
      </c>
      <c r="B74" s="14"/>
      <c r="C74" s="14">
        <v>237.5</v>
      </c>
      <c r="D74" s="14" t="s">
        <v>175</v>
      </c>
      <c r="E74" s="14">
        <v>12</v>
      </c>
      <c r="F74" s="16">
        <f aca="true" t="shared" si="18" ref="F74:F78">C74*E74/1000</f>
        <v>2.85</v>
      </c>
      <c r="G74" s="17">
        <f aca="true" t="shared" si="19" ref="G74:G78">F74+0.8</f>
        <v>3.6500000000000004</v>
      </c>
      <c r="H74" s="14">
        <v>50.5</v>
      </c>
      <c r="I74" s="14">
        <v>18</v>
      </c>
      <c r="J74" s="14">
        <v>42</v>
      </c>
      <c r="K74" s="17">
        <f aca="true" t="shared" si="20" ref="K74:K78">J74*I74*H74/1000000</f>
        <v>0.038178</v>
      </c>
      <c r="L74" s="38">
        <f aca="true" t="shared" si="21" ref="L74:L78">25*E74/K74</f>
        <v>7857.928650007859</v>
      </c>
      <c r="M74" s="38">
        <f aca="true" t="shared" si="22" ref="M74:M78">65*E74/K74</f>
        <v>20430.61449002043</v>
      </c>
    </row>
    <row r="75" spans="1:13" ht="30" customHeight="1">
      <c r="A75" s="58" t="s">
        <v>176</v>
      </c>
      <c r="B75" s="14"/>
      <c r="C75" s="14">
        <v>193</v>
      </c>
      <c r="D75" s="14" t="s">
        <v>177</v>
      </c>
      <c r="E75" s="14">
        <v>12</v>
      </c>
      <c r="F75" s="16">
        <f t="shared" si="18"/>
        <v>2.316</v>
      </c>
      <c r="G75" s="17">
        <f t="shared" si="19"/>
        <v>3.1159999999999997</v>
      </c>
      <c r="H75" s="14">
        <v>48</v>
      </c>
      <c r="I75" s="14">
        <v>43</v>
      </c>
      <c r="J75" s="14">
        <v>19.5</v>
      </c>
      <c r="K75" s="17">
        <f t="shared" si="20"/>
        <v>0.040248</v>
      </c>
      <c r="L75" s="38">
        <f t="shared" si="21"/>
        <v>7453.786523553966</v>
      </c>
      <c r="M75" s="38">
        <f t="shared" si="22"/>
        <v>19379.84496124031</v>
      </c>
    </row>
    <row r="76" spans="1:13" ht="30" customHeight="1">
      <c r="A76" s="58" t="s">
        <v>178</v>
      </c>
      <c r="B76" s="14"/>
      <c r="C76" s="14">
        <v>396.8</v>
      </c>
      <c r="D76" s="14" t="s">
        <v>179</v>
      </c>
      <c r="E76" s="14">
        <v>12</v>
      </c>
      <c r="F76" s="16">
        <f t="shared" si="18"/>
        <v>4.7616000000000005</v>
      </c>
      <c r="G76" s="17">
        <f t="shared" si="19"/>
        <v>5.5616</v>
      </c>
      <c r="H76" s="14">
        <v>43</v>
      </c>
      <c r="I76" s="14">
        <v>28</v>
      </c>
      <c r="J76" s="14">
        <v>50</v>
      </c>
      <c r="K76" s="17">
        <f t="shared" si="20"/>
        <v>0.0602</v>
      </c>
      <c r="L76" s="38">
        <f t="shared" si="21"/>
        <v>4983.388704318937</v>
      </c>
      <c r="M76" s="38">
        <f t="shared" si="22"/>
        <v>12956.810631229237</v>
      </c>
    </row>
    <row r="77" spans="1:13" ht="30" customHeight="1">
      <c r="A77" s="58" t="s">
        <v>180</v>
      </c>
      <c r="B77" s="14"/>
      <c r="C77" s="14">
        <v>298.7</v>
      </c>
      <c r="D77" s="14" t="s">
        <v>181</v>
      </c>
      <c r="E77" s="14">
        <v>24</v>
      </c>
      <c r="F77" s="16">
        <f t="shared" si="18"/>
        <v>7.168799999999999</v>
      </c>
      <c r="G77" s="17">
        <f t="shared" si="19"/>
        <v>7.968799999999999</v>
      </c>
      <c r="H77" s="14">
        <v>54</v>
      </c>
      <c r="I77" s="14">
        <v>41</v>
      </c>
      <c r="J77" s="14">
        <v>23.5</v>
      </c>
      <c r="K77" s="17">
        <f t="shared" si="20"/>
        <v>0.052029</v>
      </c>
      <c r="L77" s="38">
        <f t="shared" si="21"/>
        <v>11532.03021391916</v>
      </c>
      <c r="M77" s="38">
        <f t="shared" si="22"/>
        <v>29983.278556189816</v>
      </c>
    </row>
    <row r="78" spans="1:13" ht="39.75" customHeight="1">
      <c r="A78" s="59" t="s">
        <v>182</v>
      </c>
      <c r="B78" s="14"/>
      <c r="C78" s="14">
        <v>983.4</v>
      </c>
      <c r="D78" s="14" t="s">
        <v>183</v>
      </c>
      <c r="E78" s="14">
        <v>6</v>
      </c>
      <c r="F78" s="16">
        <f t="shared" si="18"/>
        <v>5.900399999999999</v>
      </c>
      <c r="G78" s="17">
        <f t="shared" si="19"/>
        <v>6.700399999999999</v>
      </c>
      <c r="H78" s="14">
        <v>56</v>
      </c>
      <c r="I78" s="14">
        <v>45.5</v>
      </c>
      <c r="J78" s="14">
        <v>23</v>
      </c>
      <c r="K78" s="17">
        <f t="shared" si="20"/>
        <v>0.058604</v>
      </c>
      <c r="L78" s="38">
        <f t="shared" si="21"/>
        <v>2559.5522489932428</v>
      </c>
      <c r="M78" s="38">
        <f t="shared" si="22"/>
        <v>6654.835847382431</v>
      </c>
    </row>
    <row r="79" spans="1:13" ht="30" customHeight="1">
      <c r="A79" s="60" t="s">
        <v>184</v>
      </c>
      <c r="B79" s="61"/>
      <c r="C79" s="61"/>
      <c r="D79" s="61"/>
      <c r="E79" s="61"/>
      <c r="F79" s="53"/>
      <c r="G79" s="54"/>
      <c r="H79" s="61"/>
      <c r="I79" s="61"/>
      <c r="J79" s="61"/>
      <c r="K79" s="54"/>
      <c r="L79" s="71"/>
      <c r="M79" s="71"/>
    </row>
    <row r="80" spans="1:13" ht="5.25" customHeight="1">
      <c r="A80" s="14"/>
      <c r="B80" s="14"/>
      <c r="C80" s="14"/>
      <c r="D80" s="14"/>
      <c r="E80" s="14"/>
      <c r="F80" s="16"/>
      <c r="G80" s="17"/>
      <c r="H80" s="14"/>
      <c r="I80" s="14"/>
      <c r="J80" s="14"/>
      <c r="K80" s="17"/>
      <c r="L80" s="38"/>
      <c r="M80" s="38"/>
    </row>
    <row r="81" spans="1:13" ht="30" customHeight="1">
      <c r="A81" s="57" t="s">
        <v>174</v>
      </c>
      <c r="B81" s="14"/>
      <c r="C81" s="14">
        <v>280</v>
      </c>
      <c r="D81" s="14" t="s">
        <v>185</v>
      </c>
      <c r="E81" s="14">
        <v>12</v>
      </c>
      <c r="F81" s="16">
        <f aca="true" t="shared" si="23" ref="F81:F85">C81*E81/1000</f>
        <v>3.36</v>
      </c>
      <c r="G81" s="17">
        <f aca="true" t="shared" si="24" ref="G81:G85">F81+0.8</f>
        <v>4.16</v>
      </c>
      <c r="H81" s="14">
        <v>52.5</v>
      </c>
      <c r="I81" s="14">
        <v>18</v>
      </c>
      <c r="J81" s="14">
        <v>42</v>
      </c>
      <c r="K81" s="17">
        <f aca="true" t="shared" si="25" ref="K81:K85">J81*I81*H81/1000000</f>
        <v>0.03969</v>
      </c>
      <c r="L81" s="38">
        <f aca="true" t="shared" si="26" ref="L81:L85">25*E81/K81</f>
        <v>7558.578987150415</v>
      </c>
      <c r="M81" s="38">
        <f aca="true" t="shared" si="27" ref="M81:M85">65*E81/K81</f>
        <v>19652.30536659108</v>
      </c>
    </row>
    <row r="82" spans="1:13" ht="30" customHeight="1">
      <c r="A82" s="58" t="s">
        <v>176</v>
      </c>
      <c r="B82" s="14"/>
      <c r="C82" s="14">
        <v>287.5</v>
      </c>
      <c r="D82" s="14" t="s">
        <v>177</v>
      </c>
      <c r="E82" s="14">
        <v>12</v>
      </c>
      <c r="F82" s="16">
        <f t="shared" si="23"/>
        <v>3.45</v>
      </c>
      <c r="G82" s="17">
        <f t="shared" si="24"/>
        <v>4.25</v>
      </c>
      <c r="H82" s="14">
        <v>48</v>
      </c>
      <c r="I82" s="14">
        <v>43</v>
      </c>
      <c r="J82" s="14">
        <v>19.5</v>
      </c>
      <c r="K82" s="17">
        <f t="shared" si="25"/>
        <v>0.040248</v>
      </c>
      <c r="L82" s="38">
        <f t="shared" si="26"/>
        <v>7453.786523553966</v>
      </c>
      <c r="M82" s="38">
        <f t="shared" si="27"/>
        <v>19379.84496124031</v>
      </c>
    </row>
    <row r="83" spans="1:13" ht="30" customHeight="1">
      <c r="A83" s="58" t="s">
        <v>186</v>
      </c>
      <c r="B83" s="14"/>
      <c r="C83" s="14">
        <v>274.2</v>
      </c>
      <c r="D83" s="14" t="s">
        <v>187</v>
      </c>
      <c r="E83" s="14">
        <v>24</v>
      </c>
      <c r="F83" s="16">
        <f t="shared" si="23"/>
        <v>6.580799999999999</v>
      </c>
      <c r="G83" s="17">
        <f t="shared" si="24"/>
        <v>7.380799999999999</v>
      </c>
      <c r="H83" s="14">
        <v>50</v>
      </c>
      <c r="I83" s="14">
        <v>40</v>
      </c>
      <c r="J83" s="14">
        <v>55</v>
      </c>
      <c r="K83" s="17">
        <f t="shared" si="25"/>
        <v>0.11</v>
      </c>
      <c r="L83" s="38">
        <f t="shared" si="26"/>
        <v>5454.545454545455</v>
      </c>
      <c r="M83" s="38">
        <f t="shared" si="27"/>
        <v>14181.818181818182</v>
      </c>
    </row>
    <row r="84" spans="1:15" ht="30" customHeight="1">
      <c r="A84" s="58" t="s">
        <v>178</v>
      </c>
      <c r="B84" s="14"/>
      <c r="C84" s="14">
        <v>566</v>
      </c>
      <c r="D84" s="14" t="s">
        <v>179</v>
      </c>
      <c r="E84" s="14">
        <v>6</v>
      </c>
      <c r="F84" s="16">
        <f t="shared" si="23"/>
        <v>3.396</v>
      </c>
      <c r="G84" s="17">
        <f t="shared" si="24"/>
        <v>4.196</v>
      </c>
      <c r="H84" s="14">
        <v>52</v>
      </c>
      <c r="I84" s="14">
        <v>39</v>
      </c>
      <c r="J84" s="14">
        <v>24</v>
      </c>
      <c r="K84" s="17">
        <f t="shared" si="25"/>
        <v>0.048672</v>
      </c>
      <c r="L84" s="38">
        <f t="shared" si="26"/>
        <v>3081.854043392505</v>
      </c>
      <c r="M84" s="38">
        <f t="shared" si="27"/>
        <v>8012.820512820513</v>
      </c>
      <c r="O84" s="72"/>
    </row>
    <row r="85" spans="1:15" ht="30" customHeight="1">
      <c r="A85" s="58" t="s">
        <v>180</v>
      </c>
      <c r="B85" s="14"/>
      <c r="C85" s="14">
        <v>401.2</v>
      </c>
      <c r="D85" s="14" t="s">
        <v>188</v>
      </c>
      <c r="E85" s="14">
        <v>24</v>
      </c>
      <c r="F85" s="16">
        <f t="shared" si="23"/>
        <v>9.6288</v>
      </c>
      <c r="G85" s="17">
        <f t="shared" si="24"/>
        <v>10.4288</v>
      </c>
      <c r="H85" s="14">
        <v>56</v>
      </c>
      <c r="I85" s="14">
        <v>43</v>
      </c>
      <c r="J85" s="14">
        <v>25.5</v>
      </c>
      <c r="K85" s="17">
        <f t="shared" si="25"/>
        <v>0.061404</v>
      </c>
      <c r="L85" s="38">
        <f t="shared" si="26"/>
        <v>9771.350400625366</v>
      </c>
      <c r="M85" s="38">
        <f t="shared" si="27"/>
        <v>25405.511041625952</v>
      </c>
      <c r="O85" s="72"/>
    </row>
    <row r="86" spans="1:15" ht="30" customHeight="1">
      <c r="A86" s="62"/>
      <c r="B86" s="62"/>
      <c r="C86" s="62"/>
      <c r="D86" s="62"/>
      <c r="E86" s="62"/>
      <c r="F86" s="16"/>
      <c r="G86" s="17"/>
      <c r="H86" s="62"/>
      <c r="I86" s="62"/>
      <c r="J86" s="62"/>
      <c r="K86" s="17"/>
      <c r="L86" s="38"/>
      <c r="M86" s="38"/>
      <c r="O86" s="72"/>
    </row>
    <row r="87" spans="1:15" ht="30" customHeight="1">
      <c r="A87" s="60" t="s">
        <v>189</v>
      </c>
      <c r="B87" s="61"/>
      <c r="C87" s="61"/>
      <c r="D87" s="61"/>
      <c r="E87" s="61"/>
      <c r="F87" s="53"/>
      <c r="G87" s="54"/>
      <c r="H87" s="61"/>
      <c r="I87" s="61"/>
      <c r="J87" s="61"/>
      <c r="K87" s="61"/>
      <c r="L87" s="61"/>
      <c r="M87" s="71"/>
      <c r="O87" s="72"/>
    </row>
    <row r="88" spans="1:15" ht="12" customHeight="1">
      <c r="A88" s="14"/>
      <c r="B88" s="14"/>
      <c r="C88" s="14"/>
      <c r="D88" s="14"/>
      <c r="E88" s="14"/>
      <c r="F88" s="16"/>
      <c r="G88" s="17"/>
      <c r="H88" s="14"/>
      <c r="I88" s="14"/>
      <c r="J88" s="14"/>
      <c r="K88" s="17"/>
      <c r="L88" s="38"/>
      <c r="M88" s="38"/>
      <c r="O88" s="72"/>
    </row>
    <row r="89" spans="1:15" ht="31.5" customHeight="1">
      <c r="A89" s="14" t="s">
        <v>190</v>
      </c>
      <c r="B89" s="14"/>
      <c r="C89" s="14">
        <v>1550</v>
      </c>
      <c r="D89" s="14" t="s">
        <v>191</v>
      </c>
      <c r="E89" s="14">
        <v>6</v>
      </c>
      <c r="F89" s="16">
        <f aca="true" t="shared" si="28" ref="F89:F94">C89*E89/1000</f>
        <v>9.3</v>
      </c>
      <c r="G89" s="17">
        <f aca="true" t="shared" si="29" ref="G89:G94">F89+0.8</f>
        <v>10.100000000000001</v>
      </c>
      <c r="H89" s="14">
        <v>62</v>
      </c>
      <c r="I89" s="14">
        <v>34</v>
      </c>
      <c r="J89" s="14">
        <v>45</v>
      </c>
      <c r="K89" s="17">
        <f aca="true" t="shared" si="30" ref="K89:K96">J89*I89*H89/1000000</f>
        <v>0.09486</v>
      </c>
      <c r="L89" s="38">
        <f aca="true" t="shared" si="31" ref="L89:L96">25*E89/K89</f>
        <v>1581.2776723592663</v>
      </c>
      <c r="M89" s="38">
        <f aca="true" t="shared" si="32" ref="M89:M96">65*E89/K89</f>
        <v>4111.321948134092</v>
      </c>
      <c r="O89" s="72"/>
    </row>
    <row r="90" spans="1:15" ht="18" customHeight="1">
      <c r="A90" s="14"/>
      <c r="B90" s="14"/>
      <c r="C90" s="14"/>
      <c r="D90" s="14"/>
      <c r="E90" s="14"/>
      <c r="F90" s="16"/>
      <c r="G90" s="17"/>
      <c r="H90" s="14"/>
      <c r="I90" s="14"/>
      <c r="J90" s="14"/>
      <c r="K90" s="17"/>
      <c r="L90" s="38"/>
      <c r="M90" s="38"/>
      <c r="O90" s="72"/>
    </row>
    <row r="91" spans="1:15" ht="31.5" customHeight="1">
      <c r="A91" s="63" t="s">
        <v>192</v>
      </c>
      <c r="B91" s="64"/>
      <c r="C91" s="64"/>
      <c r="D91" s="64"/>
      <c r="E91" s="64"/>
      <c r="F91" s="65"/>
      <c r="G91" s="66"/>
      <c r="H91" s="64"/>
      <c r="I91" s="64"/>
      <c r="J91" s="64"/>
      <c r="K91" s="66"/>
      <c r="L91" s="73"/>
      <c r="M91" s="73"/>
      <c r="O91" s="72"/>
    </row>
    <row r="92" spans="1:15" ht="12" customHeight="1">
      <c r="A92" s="67"/>
      <c r="B92" s="14"/>
      <c r="C92" s="14"/>
      <c r="D92" s="14"/>
      <c r="E92" s="14"/>
      <c r="F92" s="16"/>
      <c r="G92" s="17"/>
      <c r="H92" s="14"/>
      <c r="I92" s="14"/>
      <c r="J92" s="14"/>
      <c r="K92" s="17"/>
      <c r="L92" s="38"/>
      <c r="M92" s="38"/>
      <c r="O92" s="72"/>
    </row>
    <row r="93" spans="1:15" ht="27" customHeight="1">
      <c r="A93" s="14" t="s">
        <v>193</v>
      </c>
      <c r="B93" s="14"/>
      <c r="C93" s="14">
        <v>580</v>
      </c>
      <c r="D93" s="14" t="s">
        <v>194</v>
      </c>
      <c r="E93" s="14">
        <v>20</v>
      </c>
      <c r="F93" s="16">
        <f t="shared" si="28"/>
        <v>11.6</v>
      </c>
      <c r="G93" s="17">
        <f t="shared" si="29"/>
        <v>12.4</v>
      </c>
      <c r="H93" s="14">
        <v>45</v>
      </c>
      <c r="I93" s="14">
        <v>39.5</v>
      </c>
      <c r="J93" s="14">
        <v>55.5</v>
      </c>
      <c r="K93" s="17">
        <f t="shared" si="30"/>
        <v>0.09865125</v>
      </c>
      <c r="L93" s="38">
        <f t="shared" si="31"/>
        <v>5068.359498739246</v>
      </c>
      <c r="M93" s="38">
        <f t="shared" si="32"/>
        <v>13177.734696722038</v>
      </c>
      <c r="O93" s="72" t="s">
        <v>195</v>
      </c>
    </row>
    <row r="94" spans="1:15" ht="27" customHeight="1">
      <c r="A94" s="68" t="s">
        <v>197</v>
      </c>
      <c r="B94" s="14"/>
      <c r="C94" s="68">
        <v>630</v>
      </c>
      <c r="D94" s="68" t="s">
        <v>198</v>
      </c>
      <c r="E94" s="69">
        <v>16</v>
      </c>
      <c r="F94" s="16">
        <f t="shared" si="28"/>
        <v>10.08</v>
      </c>
      <c r="G94" s="17">
        <f t="shared" si="29"/>
        <v>10.88</v>
      </c>
      <c r="H94" s="14">
        <v>71</v>
      </c>
      <c r="I94" s="14">
        <v>52</v>
      </c>
      <c r="J94" s="74">
        <v>53.5</v>
      </c>
      <c r="K94" s="17">
        <f t="shared" si="30"/>
        <v>0.197522</v>
      </c>
      <c r="L94" s="38">
        <f t="shared" si="31"/>
        <v>2025.0908759530585</v>
      </c>
      <c r="M94" s="38">
        <f t="shared" si="32"/>
        <v>5265.236277477952</v>
      </c>
      <c r="O94" s="72"/>
    </row>
    <row r="95" spans="1:15" ht="27.75" customHeight="1">
      <c r="A95" s="70"/>
      <c r="B95" s="14"/>
      <c r="C95" s="70"/>
      <c r="D95" s="70"/>
      <c r="E95" s="14">
        <v>12</v>
      </c>
      <c r="F95" s="16">
        <v>7.6</v>
      </c>
      <c r="G95" s="16">
        <v>7.6</v>
      </c>
      <c r="H95" s="14">
        <v>67</v>
      </c>
      <c r="I95" s="14">
        <v>50</v>
      </c>
      <c r="J95" s="14">
        <v>41</v>
      </c>
      <c r="K95" s="17">
        <f t="shared" si="30"/>
        <v>0.13735</v>
      </c>
      <c r="L95" s="38">
        <f t="shared" si="31"/>
        <v>2184.2009464870766</v>
      </c>
      <c r="M95" s="38">
        <f t="shared" si="32"/>
        <v>5678.9224608664</v>
      </c>
      <c r="O95" s="72"/>
    </row>
    <row r="96" spans="1:15" ht="27" customHeight="1">
      <c r="A96" s="14" t="s">
        <v>201</v>
      </c>
      <c r="B96" s="14"/>
      <c r="C96" s="14">
        <v>699.4</v>
      </c>
      <c r="D96" s="14" t="s">
        <v>202</v>
      </c>
      <c r="E96" s="14">
        <v>16</v>
      </c>
      <c r="F96" s="16">
        <f>C96*E96/1000</f>
        <v>11.1904</v>
      </c>
      <c r="G96" s="17">
        <f>F96+0.8</f>
        <v>11.990400000000001</v>
      </c>
      <c r="H96" s="14">
        <v>45</v>
      </c>
      <c r="I96" s="14">
        <v>39.5</v>
      </c>
      <c r="J96" s="14">
        <v>55.5</v>
      </c>
      <c r="K96" s="17">
        <f t="shared" si="30"/>
        <v>0.09865125</v>
      </c>
      <c r="L96" s="38">
        <f t="shared" si="31"/>
        <v>4054.6875989913965</v>
      </c>
      <c r="M96" s="38">
        <f t="shared" si="32"/>
        <v>10542.187757377631</v>
      </c>
      <c r="O96" s="72"/>
    </row>
    <row r="97" spans="1:15" ht="27" customHeight="1">
      <c r="A97" s="14"/>
      <c r="B97" s="14"/>
      <c r="C97" s="14"/>
      <c r="D97" s="14"/>
      <c r="E97" s="14"/>
      <c r="F97" s="16"/>
      <c r="G97" s="17"/>
      <c r="H97" s="14"/>
      <c r="I97" s="14"/>
      <c r="J97" s="14"/>
      <c r="K97" s="17"/>
      <c r="L97" s="38"/>
      <c r="M97" s="38"/>
      <c r="O97" s="72"/>
    </row>
    <row r="98" ht="18.75" customHeight="1"/>
  </sheetData>
  <sheetProtection/>
  <mergeCells count="14">
    <mergeCell ref="A1:M1"/>
    <mergeCell ref="A10:M10"/>
    <mergeCell ref="A28:M28"/>
    <mergeCell ref="A41:M41"/>
    <mergeCell ref="A49:M49"/>
    <mergeCell ref="A94:A95"/>
    <mergeCell ref="C94:C95"/>
    <mergeCell ref="D94:D95"/>
    <mergeCell ref="M54:M59"/>
    <mergeCell ref="M60:M62"/>
    <mergeCell ref="M68:M69"/>
    <mergeCell ref="N54:N59"/>
    <mergeCell ref="N60:N62"/>
    <mergeCell ref="N68:N69"/>
  </mergeCells>
  <printOptions horizontalCentered="1"/>
  <pageMargins left="0.24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Erice Huang</cp:lastModifiedBy>
  <cp:lastPrinted>2016-06-03T01:01:30Z</cp:lastPrinted>
  <dcterms:created xsi:type="dcterms:W3CDTF">2008-09-01T04:55:12Z</dcterms:created>
  <dcterms:modified xsi:type="dcterms:W3CDTF">2018-07-18T11:47:20Z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